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N:\AID-MIS\OFFICERS\Carmine Bianco\Red Meat\Canadian Red Meat Trade with EU\"/>
    </mc:Choice>
  </mc:AlternateContent>
  <bookViews>
    <workbookView xWindow="0" yWindow="0" windowWidth="19200" windowHeight="8900" activeTab="1"/>
  </bookViews>
  <sheets>
    <sheet name="Red Meat Imports from EU" sheetId="4" r:id="rId1"/>
    <sheet name="Red Meat Exports to EU" sheetId="5" r:id="rId2"/>
  </sheets>
  <calcPr calcId="162913"/>
  <webPublishing codePage="1252"/>
</workbook>
</file>

<file path=xl/calcChain.xml><?xml version="1.0" encoding="utf-8"?>
<calcChain xmlns="http://schemas.openxmlformats.org/spreadsheetml/2006/main">
  <c r="N40" i="4" l="1"/>
  <c r="G40" i="4"/>
  <c r="G7" i="5"/>
  <c r="M4" i="4" l="1"/>
  <c r="F4" i="5" s="1"/>
  <c r="M4" i="5" s="1"/>
  <c r="L4" i="4"/>
  <c r="E4" i="5" s="1"/>
  <c r="L4" i="5" s="1"/>
  <c r="N27" i="4"/>
  <c r="M31" i="4"/>
  <c r="G27" i="4"/>
  <c r="F31" i="4"/>
  <c r="E31" i="4"/>
  <c r="B31" i="4"/>
  <c r="D26" i="5" l="1"/>
  <c r="B26" i="5"/>
  <c r="J37" i="5"/>
  <c r="J39" i="5" s="1"/>
  <c r="K37" i="5"/>
  <c r="K39" i="5" s="1"/>
  <c r="L37" i="5"/>
  <c r="L39" i="5" s="1"/>
  <c r="M37" i="5"/>
  <c r="M39" i="5" s="1"/>
  <c r="I37" i="5"/>
  <c r="I39" i="5" s="1"/>
  <c r="G31" i="5"/>
  <c r="N30" i="5"/>
  <c r="N31" i="5"/>
  <c r="N29" i="5"/>
  <c r="C37" i="5"/>
  <c r="C39" i="5" s="1"/>
  <c r="D37" i="5"/>
  <c r="D39" i="5" s="1"/>
  <c r="E37" i="5"/>
  <c r="E39" i="5" s="1"/>
  <c r="F37" i="5"/>
  <c r="F39" i="5" s="1"/>
  <c r="B37" i="5"/>
  <c r="B39" i="5" s="1"/>
  <c r="G30" i="5"/>
  <c r="G29" i="5"/>
  <c r="N25" i="5"/>
  <c r="M24" i="5"/>
  <c r="M26" i="5" s="1"/>
  <c r="L24" i="5"/>
  <c r="L26" i="5" s="1"/>
  <c r="K24" i="5"/>
  <c r="K26" i="5" s="1"/>
  <c r="J24" i="5"/>
  <c r="J26" i="5" s="1"/>
  <c r="I24" i="5"/>
  <c r="I26" i="5" s="1"/>
  <c r="C24" i="5"/>
  <c r="C26" i="5" s="1"/>
  <c r="D24" i="5"/>
  <c r="E24" i="5"/>
  <c r="E26" i="5" s="1"/>
  <c r="F24" i="5"/>
  <c r="F26" i="5" s="1"/>
  <c r="B24" i="5"/>
  <c r="J16" i="5"/>
  <c r="J18" i="5" s="1"/>
  <c r="K16" i="5"/>
  <c r="K18" i="5" s="1"/>
  <c r="L16" i="5"/>
  <c r="L18" i="5" s="1"/>
  <c r="M16" i="5"/>
  <c r="M18" i="5" s="1"/>
  <c r="I16" i="5"/>
  <c r="I18" i="5" s="1"/>
  <c r="C16" i="5"/>
  <c r="C18" i="5" s="1"/>
  <c r="D16" i="5"/>
  <c r="D18" i="5" s="1"/>
  <c r="E16" i="5"/>
  <c r="E18" i="5" s="1"/>
  <c r="F16" i="5"/>
  <c r="F18" i="5" s="1"/>
  <c r="B16" i="5"/>
  <c r="B18" i="5" s="1"/>
  <c r="N47" i="4"/>
  <c r="N37" i="4"/>
  <c r="N38" i="4"/>
  <c r="N39" i="4"/>
  <c r="N41" i="4"/>
  <c r="N42" i="4"/>
  <c r="N36" i="4"/>
  <c r="G37" i="4"/>
  <c r="G38" i="4"/>
  <c r="G39" i="4"/>
  <c r="G41" i="4"/>
  <c r="G42" i="4"/>
  <c r="G36" i="4"/>
  <c r="N37" i="5" l="1"/>
  <c r="N16" i="5"/>
  <c r="N7" i="4"/>
  <c r="N8" i="4"/>
  <c r="N9" i="4"/>
  <c r="N10" i="4"/>
  <c r="N11" i="4"/>
  <c r="N12" i="4"/>
  <c r="N13" i="4"/>
  <c r="N14" i="4"/>
  <c r="N15" i="4"/>
  <c r="N16" i="4"/>
  <c r="N17" i="4"/>
  <c r="N18" i="4"/>
  <c r="N6" i="4"/>
  <c r="G7" i="4"/>
  <c r="G8" i="4"/>
  <c r="G9" i="4"/>
  <c r="G10" i="4"/>
  <c r="G11" i="4"/>
  <c r="G12" i="4"/>
  <c r="G13" i="4"/>
  <c r="G14" i="4"/>
  <c r="G15" i="4"/>
  <c r="G16" i="4"/>
  <c r="G17" i="4"/>
  <c r="G18" i="4"/>
  <c r="G6" i="4"/>
  <c r="G37" i="5" l="1"/>
  <c r="J46" i="4" l="1"/>
  <c r="J48" i="4" s="1"/>
  <c r="K46" i="4"/>
  <c r="K48" i="4" s="1"/>
  <c r="L46" i="4"/>
  <c r="M46" i="4"/>
  <c r="M48" i="4" s="1"/>
  <c r="I46" i="4"/>
  <c r="I48" i="4" s="1"/>
  <c r="N46" i="4" l="1"/>
  <c r="L48" i="4"/>
  <c r="C46" i="4"/>
  <c r="C48" i="4" s="1"/>
  <c r="D46" i="4"/>
  <c r="D48" i="4" s="1"/>
  <c r="E46" i="4"/>
  <c r="F46" i="4"/>
  <c r="F48" i="4" s="1"/>
  <c r="B46" i="4"/>
  <c r="B48" i="4" s="1"/>
  <c r="E48" i="4" l="1"/>
  <c r="G46" i="4"/>
  <c r="J31" i="4"/>
  <c r="J33" i="4" s="1"/>
  <c r="K31" i="4"/>
  <c r="K33" i="4" s="1"/>
  <c r="L31" i="4"/>
  <c r="L33" i="4" s="1"/>
  <c r="M33" i="4"/>
  <c r="I31" i="4"/>
  <c r="I33" i="4" s="1"/>
  <c r="C31" i="4"/>
  <c r="C33" i="4" s="1"/>
  <c r="D31" i="4"/>
  <c r="D33" i="4" s="1"/>
  <c r="E33" i="4"/>
  <c r="F33" i="4"/>
  <c r="B33" i="4"/>
  <c r="K22" i="4"/>
  <c r="K24" i="4" s="1"/>
  <c r="L22" i="4"/>
  <c r="L24" i="4" s="1"/>
  <c r="M22" i="4"/>
  <c r="M24" i="4" s="1"/>
  <c r="J22" i="4"/>
  <c r="J24" i="4" s="1"/>
  <c r="I22" i="4"/>
  <c r="I24" i="4" s="1"/>
  <c r="E22" i="4"/>
  <c r="E24" i="4" s="1"/>
  <c r="F22" i="4"/>
  <c r="F24" i="4" s="1"/>
  <c r="D22" i="4"/>
  <c r="D24" i="4" s="1"/>
  <c r="C22" i="4"/>
  <c r="C24" i="4" s="1"/>
  <c r="B22" i="4"/>
  <c r="B24" i="4" s="1"/>
  <c r="G25" i="5" l="1"/>
  <c r="G23" i="4" l="1"/>
  <c r="N31" i="4" l="1"/>
  <c r="G31" i="4"/>
  <c r="G32" i="4" l="1"/>
  <c r="G47" i="4" l="1"/>
  <c r="N38" i="5"/>
  <c r="G38" i="5"/>
  <c r="N17" i="5"/>
  <c r="G17" i="5"/>
  <c r="N32" i="4"/>
  <c r="N23" i="4"/>
</calcChain>
</file>

<file path=xl/sharedStrings.xml><?xml version="1.0" encoding="utf-8"?>
<sst xmlns="http://schemas.openxmlformats.org/spreadsheetml/2006/main" count="93" uniqueCount="48">
  <si>
    <t>Source: Statistics Canada, Prepared by AAFC/MISB/AID/Redmeat Section</t>
  </si>
  <si>
    <t>Ireland</t>
  </si>
  <si>
    <t>Netherlands</t>
  </si>
  <si>
    <t>Italy</t>
  </si>
  <si>
    <t>Austria</t>
  </si>
  <si>
    <t>Germany</t>
  </si>
  <si>
    <t>France</t>
  </si>
  <si>
    <t>Spain</t>
  </si>
  <si>
    <t>Poland</t>
  </si>
  <si>
    <t>Denmark</t>
  </si>
  <si>
    <t>Finland</t>
  </si>
  <si>
    <t>Portugal</t>
  </si>
  <si>
    <t>Croatia</t>
  </si>
  <si>
    <t>Sweden</t>
  </si>
  <si>
    <t>Romania</t>
  </si>
  <si>
    <t>Belgium</t>
  </si>
  <si>
    <t>Hungary</t>
  </si>
  <si>
    <t>Canadian Imports of Red Meat from the European Union</t>
  </si>
  <si>
    <t>Canadian Pork Imports</t>
  </si>
  <si>
    <t>Canadian Veal Imports</t>
  </si>
  <si>
    <t>Canadian Beef Imports</t>
  </si>
  <si>
    <t>Quantity (kilograms)</t>
  </si>
  <si>
    <t>Value (Canadian dollars)</t>
  </si>
  <si>
    <t>Total Pork Imports</t>
  </si>
  <si>
    <t>% EU of the Total</t>
  </si>
  <si>
    <t xml:space="preserve">% EU of the Total </t>
  </si>
  <si>
    <t>Total Veal Imports</t>
  </si>
  <si>
    <t>-</t>
  </si>
  <si>
    <t>Total Beef Imports</t>
  </si>
  <si>
    <t>Canadian Exports of Red Meat to the European Union</t>
  </si>
  <si>
    <t>Canadian Pork Exports</t>
  </si>
  <si>
    <t>Total Pork Exports</t>
  </si>
  <si>
    <t>Total Veal Exports</t>
  </si>
  <si>
    <t>Canadian Veal Exports</t>
  </si>
  <si>
    <t>Total Beef Exports</t>
  </si>
  <si>
    <t>Canadian Beef Exports</t>
  </si>
  <si>
    <t>Greece</t>
  </si>
  <si>
    <t>Pork Imports from EU</t>
  </si>
  <si>
    <t>Veal Imports from EU</t>
  </si>
  <si>
    <t>Pork Exports to EU</t>
  </si>
  <si>
    <t>Veal Exports to EU</t>
  </si>
  <si>
    <t>Beef Exports to EU</t>
  </si>
  <si>
    <t>Beef Imports from EU</t>
  </si>
  <si>
    <t>Cyprus</t>
  </si>
  <si>
    <t>% chg 21-20</t>
  </si>
  <si>
    <t>Luxembourg</t>
  </si>
  <si>
    <t>YTD March 2021</t>
  </si>
  <si>
    <t>YTD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</si>
</sst>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9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6"/>
      <name val="Calibri"/>
      <family val="2"/>
      <scheme val="minor"/>
    </font>
    <font>
      <sz val="1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11" fillId="0" borderId="0"/>
    <xf numFmtId="0" fontId="12" fillId="0" borderId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9" applyNumberFormat="0" applyAlignment="0" applyProtection="0"/>
    <xf numFmtId="0" fontId="22" fillId="7" borderId="10" applyNumberFormat="0" applyAlignment="0" applyProtection="0"/>
    <xf numFmtId="0" fontId="23" fillId="7" borderId="9" applyNumberFormat="0" applyAlignment="0" applyProtection="0"/>
    <xf numFmtId="0" fontId="24" fillId="0" borderId="11" applyNumberFormat="0" applyFill="0" applyAlignment="0" applyProtection="0"/>
    <xf numFmtId="0" fontId="25" fillId="8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29" fillId="0" borderId="0">
      <alignment vertical="top"/>
    </xf>
    <xf numFmtId="0" fontId="36" fillId="0" borderId="0">
      <alignment vertical="top"/>
    </xf>
    <xf numFmtId="0" fontId="9" fillId="0" borderId="0"/>
    <xf numFmtId="0" fontId="8" fillId="0" borderId="0"/>
    <xf numFmtId="0" fontId="8" fillId="9" borderId="13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9" fillId="0" borderId="0">
      <alignment vertical="top"/>
    </xf>
    <xf numFmtId="0" fontId="7" fillId="0" borderId="0"/>
    <xf numFmtId="0" fontId="6" fillId="0" borderId="0"/>
    <xf numFmtId="0" fontId="5" fillId="0" borderId="0"/>
    <xf numFmtId="0" fontId="5" fillId="9" borderId="13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4" fillId="9" borderId="1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3" fillId="9" borderId="1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</cellStyleXfs>
  <cellXfs count="139">
    <xf numFmtId="0" fontId="0" fillId="0" borderId="0" xfId="0"/>
    <xf numFmtId="0" fontId="33" fillId="0" borderId="0" xfId="0" applyFont="1"/>
    <xf numFmtId="0" fontId="33" fillId="0" borderId="0" xfId="1" applyFont="1"/>
    <xf numFmtId="0" fontId="32" fillId="0" borderId="0" xfId="1" applyFont="1"/>
    <xf numFmtId="0" fontId="31" fillId="0" borderId="0" xfId="0" applyFont="1"/>
    <xf numFmtId="3" fontId="33" fillId="0" borderId="0" xfId="1" applyNumberFormat="1" applyFont="1" applyBorder="1"/>
    <xf numFmtId="164" fontId="33" fillId="0" borderId="0" xfId="0" applyNumberFormat="1" applyFont="1" applyBorder="1"/>
    <xf numFmtId="0" fontId="33" fillId="0" borderId="0" xfId="1" applyFont="1" applyFill="1"/>
    <xf numFmtId="3" fontId="33" fillId="0" borderId="1" xfId="1" applyNumberFormat="1" applyFont="1" applyBorder="1"/>
    <xf numFmtId="9" fontId="32" fillId="0" borderId="2" xfId="3" applyFont="1" applyBorder="1"/>
    <xf numFmtId="164" fontId="33" fillId="0" borderId="1" xfId="0" applyNumberFormat="1" applyFont="1" applyBorder="1"/>
    <xf numFmtId="164" fontId="33" fillId="0" borderId="0" xfId="1" applyNumberFormat="1" applyFont="1" applyBorder="1"/>
    <xf numFmtId="0" fontId="32" fillId="2" borderId="0" xfId="1" applyFont="1" applyFill="1"/>
    <xf numFmtId="3" fontId="33" fillId="0" borderId="0" xfId="0" applyNumberFormat="1" applyFont="1" applyBorder="1"/>
    <xf numFmtId="164" fontId="33" fillId="0" borderId="1" xfId="1" applyNumberFormat="1" applyFont="1" applyBorder="1"/>
    <xf numFmtId="3" fontId="33" fillId="0" borderId="1" xfId="0" applyNumberFormat="1" applyFont="1" applyBorder="1"/>
    <xf numFmtId="9" fontId="33" fillId="0" borderId="2" xfId="3" applyFont="1" applyBorder="1"/>
    <xf numFmtId="0" fontId="33" fillId="0" borderId="0" xfId="0" applyFont="1" applyFill="1"/>
    <xf numFmtId="0" fontId="33" fillId="0" borderId="0" xfId="1" applyFont="1" applyBorder="1"/>
    <xf numFmtId="0" fontId="32" fillId="0" borderId="0" xfId="0" applyFont="1" applyFill="1"/>
    <xf numFmtId="0" fontId="35" fillId="0" borderId="0" xfId="0" applyFont="1"/>
    <xf numFmtId="9" fontId="32" fillId="0" borderId="0" xfId="3" applyNumberFormat="1" applyFont="1" applyBorder="1"/>
    <xf numFmtId="3" fontId="33" fillId="0" borderId="2" xfId="0" applyNumberFormat="1" applyFont="1" applyBorder="1"/>
    <xf numFmtId="0" fontId="33" fillId="0" borderId="0" xfId="0" applyFont="1" applyBorder="1"/>
    <xf numFmtId="3" fontId="33" fillId="0" borderId="2" xfId="1" applyNumberFormat="1" applyFont="1" applyBorder="1"/>
    <xf numFmtId="0" fontId="33" fillId="0" borderId="2" xfId="1" applyFont="1" applyBorder="1"/>
    <xf numFmtId="0" fontId="33" fillId="0" borderId="1" xfId="0" applyFont="1" applyBorder="1"/>
    <xf numFmtId="3" fontId="33" fillId="0" borderId="1" xfId="0" applyNumberFormat="1" applyFont="1" applyFill="1" applyBorder="1"/>
    <xf numFmtId="3" fontId="33" fillId="0" borderId="0" xfId="0" applyNumberFormat="1" applyFont="1" applyFill="1" applyBorder="1"/>
    <xf numFmtId="0" fontId="33" fillId="0" borderId="0" xfId="0" applyFont="1" applyFill="1" applyBorder="1"/>
    <xf numFmtId="9" fontId="33" fillId="0" borderId="2" xfId="3" applyFont="1" applyFill="1" applyBorder="1"/>
    <xf numFmtId="164" fontId="33" fillId="0" borderId="2" xfId="0" applyNumberFormat="1" applyFont="1" applyBorder="1"/>
    <xf numFmtId="0" fontId="32" fillId="2" borderId="0" xfId="0" applyFont="1" applyFill="1"/>
    <xf numFmtId="9" fontId="32" fillId="2" borderId="2" xfId="3" applyFont="1" applyFill="1" applyBorder="1"/>
    <xf numFmtId="0" fontId="32" fillId="0" borderId="0" xfId="1" applyFont="1" applyBorder="1"/>
    <xf numFmtId="9" fontId="33" fillId="0" borderId="0" xfId="3" applyFont="1" applyFill="1" applyBorder="1"/>
    <xf numFmtId="0" fontId="31" fillId="0" borderId="0" xfId="0" applyFont="1" applyBorder="1"/>
    <xf numFmtId="164" fontId="33" fillId="0" borderId="2" xfId="1" applyNumberFormat="1" applyFont="1" applyBorder="1"/>
    <xf numFmtId="3" fontId="33" fillId="0" borderId="16" xfId="1" applyNumberFormat="1" applyFont="1" applyBorder="1"/>
    <xf numFmtId="0" fontId="32" fillId="0" borderId="4" xfId="0" applyFont="1" applyFill="1" applyBorder="1"/>
    <xf numFmtId="0" fontId="32" fillId="0" borderId="5" xfId="1" applyFont="1" applyBorder="1"/>
    <xf numFmtId="0" fontId="33" fillId="0" borderId="16" xfId="1" applyFont="1" applyBorder="1"/>
    <xf numFmtId="9" fontId="32" fillId="0" borderId="5" xfId="3" applyFont="1" applyFill="1" applyBorder="1"/>
    <xf numFmtId="9" fontId="32" fillId="0" borderId="5" xfId="3" applyFont="1" applyBorder="1"/>
    <xf numFmtId="164" fontId="33" fillId="0" borderId="16" xfId="1" applyNumberFormat="1" applyFont="1" applyBorder="1"/>
    <xf numFmtId="9" fontId="33" fillId="0" borderId="2" xfId="3" applyFont="1" applyBorder="1" applyAlignment="1">
      <alignment horizontal="right"/>
    </xf>
    <xf numFmtId="9" fontId="32" fillId="2" borderId="2" xfId="3" applyFont="1" applyFill="1" applyBorder="1" applyAlignment="1">
      <alignment horizontal="right"/>
    </xf>
    <xf numFmtId="9" fontId="32" fillId="0" borderId="2" xfId="3" applyFont="1" applyBorder="1" applyAlignment="1">
      <alignment horizontal="right"/>
    </xf>
    <xf numFmtId="0" fontId="33" fillId="0" borderId="15" xfId="0" applyFont="1" applyFill="1" applyBorder="1"/>
    <xf numFmtId="0" fontId="37" fillId="0" borderId="0" xfId="0" applyFont="1"/>
    <xf numFmtId="0" fontId="38" fillId="0" borderId="0" xfId="0" applyFont="1"/>
    <xf numFmtId="0" fontId="37" fillId="0" borderId="0" xfId="0" applyFont="1" applyFill="1"/>
    <xf numFmtId="0" fontId="32" fillId="0" borderId="17" xfId="1" applyNumberFormat="1" applyFont="1" applyBorder="1" applyAlignment="1">
      <alignment horizontal="center" wrapText="1"/>
    </xf>
    <xf numFmtId="0" fontId="33" fillId="0" borderId="2" xfId="0" applyFont="1" applyBorder="1"/>
    <xf numFmtId="0" fontId="33" fillId="0" borderId="2" xfId="0" applyFont="1" applyFill="1" applyBorder="1"/>
    <xf numFmtId="0" fontId="33" fillId="0" borderId="1" xfId="1" applyFont="1" applyBorder="1"/>
    <xf numFmtId="0" fontId="33" fillId="0" borderId="1" xfId="0" applyFont="1" applyFill="1" applyBorder="1"/>
    <xf numFmtId="0" fontId="32" fillId="0" borderId="17" xfId="1" applyNumberFormat="1" applyFont="1" applyBorder="1" applyAlignment="1">
      <alignment horizontal="center"/>
    </xf>
    <xf numFmtId="0" fontId="32" fillId="0" borderId="17" xfId="1" quotePrefix="1" applyNumberFormat="1" applyFont="1" applyBorder="1" applyAlignment="1">
      <alignment horizontal="center" wrapText="1"/>
    </xf>
    <xf numFmtId="17" fontId="32" fillId="0" borderId="17" xfId="1" applyNumberFormat="1" applyFont="1" applyBorder="1" applyAlignment="1">
      <alignment horizontal="center" wrapText="1"/>
    </xf>
    <xf numFmtId="9" fontId="32" fillId="2" borderId="2" xfId="3" applyNumberFormat="1" applyFont="1" applyFill="1" applyBorder="1" applyAlignment="1">
      <alignment horizontal="right"/>
    </xf>
    <xf numFmtId="9" fontId="33" fillId="0" borderId="2" xfId="3" quotePrefix="1" applyFont="1" applyBorder="1" applyAlignment="1">
      <alignment horizontal="right"/>
    </xf>
    <xf numFmtId="165" fontId="32" fillId="0" borderId="3" xfId="3" applyNumberFormat="1" applyFont="1" applyFill="1" applyBorder="1"/>
    <xf numFmtId="0" fontId="30" fillId="0" borderId="0" xfId="1" applyFont="1" applyAlignment="1">
      <alignment horizontal="center"/>
    </xf>
    <xf numFmtId="0" fontId="34" fillId="0" borderId="3" xfId="1" applyFont="1" applyBorder="1" applyAlignment="1">
      <alignment horizontal="center"/>
    </xf>
    <xf numFmtId="0" fontId="34" fillId="0" borderId="0" xfId="1" applyFont="1" applyBorder="1" applyAlignment="1">
      <alignment horizontal="center"/>
    </xf>
    <xf numFmtId="0" fontId="34" fillId="0" borderId="4" xfId="1" applyFont="1" applyBorder="1" applyAlignment="1">
      <alignment horizontal="center"/>
    </xf>
    <xf numFmtId="0" fontId="34" fillId="0" borderId="5" xfId="1" applyFont="1" applyBorder="1" applyAlignment="1">
      <alignment horizontal="center"/>
    </xf>
    <xf numFmtId="0" fontId="32" fillId="0" borderId="3" xfId="1" applyFont="1" applyBorder="1" applyAlignment="1">
      <alignment horizontal="center"/>
    </xf>
    <xf numFmtId="0" fontId="32" fillId="0" borderId="4" xfId="1" applyFont="1" applyBorder="1" applyAlignment="1">
      <alignment horizontal="center"/>
    </xf>
    <xf numFmtId="0" fontId="32" fillId="0" borderId="0" xfId="1" applyFont="1" applyBorder="1" applyAlignment="1">
      <alignment horizontal="center"/>
    </xf>
    <xf numFmtId="0" fontId="32" fillId="0" borderId="5" xfId="1" applyFont="1" applyBorder="1" applyAlignment="1">
      <alignment horizontal="center"/>
    </xf>
    <xf numFmtId="3" fontId="33" fillId="0" borderId="1" xfId="1" applyNumberFormat="1" applyFont="1" applyFill="1" applyBorder="1" applyAlignment="1">
      <alignment horizontal="right"/>
    </xf>
    <xf numFmtId="3" fontId="33" fillId="0" borderId="0" xfId="1" applyNumberFormat="1" applyFont="1" applyFill="1" applyBorder="1" applyAlignment="1">
      <alignment horizontal="right"/>
    </xf>
    <xf numFmtId="3" fontId="33" fillId="0" borderId="2" xfId="1" applyNumberFormat="1" applyFont="1" applyFill="1" applyBorder="1" applyAlignment="1">
      <alignment horizontal="right"/>
    </xf>
    <xf numFmtId="164" fontId="33" fillId="0" borderId="1" xfId="1" applyNumberFormat="1" applyFont="1" applyFill="1" applyBorder="1" applyAlignment="1">
      <alignment horizontal="right"/>
    </xf>
    <xf numFmtId="164" fontId="33" fillId="0" borderId="0" xfId="1" applyNumberFormat="1" applyFont="1" applyFill="1" applyBorder="1" applyAlignment="1">
      <alignment horizontal="right"/>
    </xf>
    <xf numFmtId="164" fontId="33" fillId="0" borderId="2" xfId="1" applyNumberFormat="1" applyFont="1" applyFill="1" applyBorder="1" applyAlignment="1">
      <alignment horizontal="right"/>
    </xf>
    <xf numFmtId="3" fontId="33" fillId="0" borderId="0" xfId="109" applyNumberFormat="1" applyFont="1" applyFill="1" applyBorder="1" applyAlignment="1">
      <alignment horizontal="right"/>
    </xf>
    <xf numFmtId="164" fontId="33" fillId="0" borderId="1" xfId="109" applyNumberFormat="1" applyFont="1" applyFill="1" applyBorder="1" applyAlignment="1">
      <alignment horizontal="right"/>
    </xf>
    <xf numFmtId="3" fontId="33" fillId="0" borderId="0" xfId="3" applyNumberFormat="1" applyFont="1" applyFill="1" applyBorder="1" applyAlignment="1">
      <alignment horizontal="right"/>
    </xf>
    <xf numFmtId="3" fontId="33" fillId="0" borderId="2" xfId="3" applyNumberFormat="1" applyFont="1" applyFill="1" applyBorder="1" applyAlignment="1">
      <alignment horizontal="right"/>
    </xf>
    <xf numFmtId="3" fontId="33" fillId="0" borderId="1" xfId="3" applyNumberFormat="1" applyFont="1" applyFill="1" applyBorder="1" applyAlignment="1">
      <alignment horizontal="right"/>
    </xf>
    <xf numFmtId="164" fontId="33" fillId="0" borderId="1" xfId="3" applyNumberFormat="1" applyFont="1" applyFill="1" applyBorder="1" applyAlignment="1">
      <alignment horizontal="right"/>
    </xf>
    <xf numFmtId="164" fontId="33" fillId="0" borderId="0" xfId="3" applyNumberFormat="1" applyFont="1" applyFill="1" applyBorder="1" applyAlignment="1">
      <alignment horizontal="right"/>
    </xf>
    <xf numFmtId="3" fontId="33" fillId="0" borderId="2" xfId="109" applyNumberFormat="1" applyFont="1" applyFill="1" applyBorder="1" applyAlignment="1">
      <alignment horizontal="right"/>
    </xf>
    <xf numFmtId="3" fontId="33" fillId="0" borderId="1" xfId="109" applyNumberFormat="1" applyFont="1" applyFill="1" applyBorder="1" applyAlignment="1">
      <alignment horizontal="right"/>
    </xf>
    <xf numFmtId="164" fontId="33" fillId="0" borderId="0" xfId="110" applyNumberFormat="1" applyFont="1" applyFill="1" applyBorder="1" applyAlignment="1">
      <alignment horizontal="right"/>
    </xf>
    <xf numFmtId="3" fontId="33" fillId="0" borderId="1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right"/>
    </xf>
    <xf numFmtId="164" fontId="33" fillId="0" borderId="1" xfId="0" applyNumberFormat="1" applyFont="1" applyFill="1" applyBorder="1" applyAlignment="1">
      <alignment horizontal="right"/>
    </xf>
    <xf numFmtId="164" fontId="33" fillId="0" borderId="0" xfId="0" applyNumberFormat="1" applyFont="1" applyFill="1" applyBorder="1" applyAlignment="1">
      <alignment horizontal="right"/>
    </xf>
    <xf numFmtId="164" fontId="33" fillId="0" borderId="2" xfId="0" applyNumberFormat="1" applyFont="1" applyFill="1" applyBorder="1" applyAlignment="1">
      <alignment horizontal="right"/>
    </xf>
    <xf numFmtId="3" fontId="33" fillId="0" borderId="2" xfId="0" applyNumberFormat="1" applyFont="1" applyFill="1" applyBorder="1" applyAlignment="1">
      <alignment horizontal="right"/>
    </xf>
    <xf numFmtId="3" fontId="32" fillId="2" borderId="1" xfId="0" applyNumberFormat="1" applyFont="1" applyFill="1" applyBorder="1"/>
    <xf numFmtId="164" fontId="32" fillId="2" borderId="1" xfId="0" applyNumberFormat="1" applyFont="1" applyFill="1" applyBorder="1" applyAlignment="1">
      <alignment horizontal="right"/>
    </xf>
    <xf numFmtId="3" fontId="32" fillId="0" borderId="1" xfId="0" applyNumberFormat="1" applyFont="1" applyFill="1" applyBorder="1"/>
    <xf numFmtId="3" fontId="32" fillId="0" borderId="0" xfId="0" applyNumberFormat="1" applyFont="1" applyFill="1" applyBorder="1"/>
    <xf numFmtId="3" fontId="32" fillId="0" borderId="2" xfId="0" applyNumberFormat="1" applyFont="1" applyFill="1" applyBorder="1"/>
    <xf numFmtId="164" fontId="32" fillId="0" borderId="1" xfId="0" applyNumberFormat="1" applyFont="1" applyFill="1" applyBorder="1" applyAlignment="1">
      <alignment horizontal="right"/>
    </xf>
    <xf numFmtId="164" fontId="32" fillId="0" borderId="0" xfId="0" applyNumberFormat="1" applyFont="1" applyFill="1" applyBorder="1" applyAlignment="1">
      <alignment horizontal="right"/>
    </xf>
    <xf numFmtId="164" fontId="32" fillId="0" borderId="2" xfId="0" applyNumberFormat="1" applyFont="1" applyFill="1" applyBorder="1" applyAlignment="1">
      <alignment horizontal="right"/>
    </xf>
    <xf numFmtId="164" fontId="33" fillId="0" borderId="2" xfId="3" applyNumberFormat="1" applyFont="1" applyFill="1" applyBorder="1" applyAlignment="1">
      <alignment horizontal="right"/>
    </xf>
    <xf numFmtId="3" fontId="32" fillId="2" borderId="1" xfId="0" applyNumberFormat="1" applyFont="1" applyFill="1" applyBorder="1" applyAlignment="1">
      <alignment horizontal="right"/>
    </xf>
    <xf numFmtId="3" fontId="32" fillId="0" borderId="1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 horizontal="right"/>
    </xf>
    <xf numFmtId="3" fontId="32" fillId="0" borderId="2" xfId="0" applyNumberFormat="1" applyFont="1" applyFill="1" applyBorder="1" applyAlignment="1">
      <alignment horizontal="right"/>
    </xf>
    <xf numFmtId="9" fontId="32" fillId="0" borderId="2" xfId="3" applyFont="1" applyFill="1" applyBorder="1"/>
    <xf numFmtId="164" fontId="32" fillId="0" borderId="1" xfId="0" applyNumberFormat="1" applyFont="1" applyFill="1" applyBorder="1"/>
    <xf numFmtId="164" fontId="32" fillId="0" borderId="0" xfId="0" applyNumberFormat="1" applyFont="1" applyFill="1" applyBorder="1"/>
    <xf numFmtId="164" fontId="32" fillId="0" borderId="2" xfId="0" applyNumberFormat="1" applyFont="1" applyFill="1" applyBorder="1"/>
    <xf numFmtId="3" fontId="33" fillId="0" borderId="1" xfId="1" applyNumberFormat="1" applyFont="1" applyBorder="1" applyAlignment="1">
      <alignment horizontal="right"/>
    </xf>
    <xf numFmtId="3" fontId="33" fillId="0" borderId="0" xfId="1" applyNumberFormat="1" applyFont="1" applyBorder="1" applyAlignment="1">
      <alignment horizontal="right"/>
    </xf>
    <xf numFmtId="3" fontId="33" fillId="0" borderId="2" xfId="1" applyNumberFormat="1" applyFont="1" applyBorder="1" applyAlignment="1">
      <alignment horizontal="right"/>
    </xf>
    <xf numFmtId="164" fontId="33" fillId="0" borderId="1" xfId="1" applyNumberFormat="1" applyFont="1" applyBorder="1" applyAlignment="1">
      <alignment horizontal="right"/>
    </xf>
    <xf numFmtId="164" fontId="33" fillId="0" borderId="0" xfId="1" applyNumberFormat="1" applyFont="1" applyBorder="1" applyAlignment="1">
      <alignment horizontal="right"/>
    </xf>
    <xf numFmtId="164" fontId="33" fillId="0" borderId="2" xfId="1" applyNumberFormat="1" applyFont="1" applyBorder="1" applyAlignment="1">
      <alignment horizontal="right"/>
    </xf>
    <xf numFmtId="164" fontId="33" fillId="0" borderId="1" xfId="110" applyNumberFormat="1" applyFont="1" applyBorder="1" applyAlignment="1">
      <alignment horizontal="right"/>
    </xf>
    <xf numFmtId="164" fontId="33" fillId="0" borderId="0" xfId="110" applyNumberFormat="1" applyFont="1" applyBorder="1" applyAlignment="1">
      <alignment horizontal="right"/>
    </xf>
    <xf numFmtId="164" fontId="33" fillId="0" borderId="1" xfId="110" applyNumberFormat="1" applyFont="1" applyFill="1" applyBorder="1" applyAlignment="1">
      <alignment horizontal="right"/>
    </xf>
    <xf numFmtId="3" fontId="32" fillId="2" borderId="1" xfId="1" applyNumberFormat="1" applyFont="1" applyFill="1" applyBorder="1" applyAlignment="1">
      <alignment horizontal="right"/>
    </xf>
    <xf numFmtId="9" fontId="32" fillId="2" borderId="2" xfId="3" applyNumberFormat="1" applyFont="1" applyFill="1" applyBorder="1"/>
    <xf numFmtId="164" fontId="32" fillId="2" borderId="1" xfId="1" applyNumberFormat="1" applyFont="1" applyFill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3" fontId="32" fillId="0" borderId="2" xfId="0" applyNumberFormat="1" applyFont="1" applyBorder="1" applyAlignment="1">
      <alignment horizontal="right"/>
    </xf>
    <xf numFmtId="164" fontId="32" fillId="0" borderId="1" xfId="0" applyNumberFormat="1" applyFont="1" applyBorder="1" applyAlignment="1">
      <alignment horizontal="right"/>
    </xf>
    <xf numFmtId="164" fontId="32" fillId="0" borderId="0" xfId="0" applyNumberFormat="1" applyFont="1" applyBorder="1" applyAlignment="1">
      <alignment horizontal="right"/>
    </xf>
    <xf numFmtId="164" fontId="32" fillId="0" borderId="2" xfId="0" applyNumberFormat="1" applyFont="1" applyBorder="1" applyAlignment="1">
      <alignment horizontal="right"/>
    </xf>
    <xf numFmtId="3" fontId="32" fillId="0" borderId="1" xfId="0" applyNumberFormat="1" applyFont="1" applyBorder="1"/>
    <xf numFmtId="3" fontId="32" fillId="0" borderId="0" xfId="0" applyNumberFormat="1" applyFont="1" applyBorder="1"/>
    <xf numFmtId="3" fontId="32" fillId="0" borderId="2" xfId="0" applyNumberFormat="1" applyFont="1" applyBorder="1"/>
    <xf numFmtId="164" fontId="32" fillId="0" borderId="1" xfId="0" applyNumberFormat="1" applyFont="1" applyBorder="1"/>
    <xf numFmtId="164" fontId="32" fillId="0" borderId="0" xfId="0" applyNumberFormat="1" applyFont="1" applyBorder="1"/>
    <xf numFmtId="164" fontId="32" fillId="0" borderId="2" xfId="0" applyNumberFormat="1" applyFont="1" applyBorder="1"/>
    <xf numFmtId="3" fontId="33" fillId="0" borderId="1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 horizontal="right"/>
    </xf>
    <xf numFmtId="164" fontId="33" fillId="0" borderId="1" xfId="0" applyNumberFormat="1" applyFont="1" applyBorder="1" applyAlignment="1">
      <alignment horizontal="right"/>
    </xf>
    <xf numFmtId="164" fontId="33" fillId="0" borderId="0" xfId="0" applyNumberFormat="1" applyFont="1" applyBorder="1" applyAlignment="1">
      <alignment horizontal="right"/>
    </xf>
  </cellXfs>
  <cellStyles count="112">
    <cellStyle name="20% - Accent1" xfId="21" builtinId="30" customBuiltin="1"/>
    <cellStyle name="20% - Accent1 2" xfId="51"/>
    <cellStyle name="20% - Accent1 3" xfId="68"/>
    <cellStyle name="20% - Accent1 4" xfId="82"/>
    <cellStyle name="20% - Accent1 5" xfId="96"/>
    <cellStyle name="20% - Accent2" xfId="25" builtinId="34" customBuiltin="1"/>
    <cellStyle name="20% - Accent2 2" xfId="53"/>
    <cellStyle name="20% - Accent2 3" xfId="70"/>
    <cellStyle name="20% - Accent2 4" xfId="84"/>
    <cellStyle name="20% - Accent2 5" xfId="98"/>
    <cellStyle name="20% - Accent3" xfId="29" builtinId="38" customBuiltin="1"/>
    <cellStyle name="20% - Accent3 2" xfId="55"/>
    <cellStyle name="20% - Accent3 3" xfId="72"/>
    <cellStyle name="20% - Accent3 4" xfId="86"/>
    <cellStyle name="20% - Accent3 5" xfId="100"/>
    <cellStyle name="20% - Accent4" xfId="33" builtinId="42" customBuiltin="1"/>
    <cellStyle name="20% - Accent4 2" xfId="57"/>
    <cellStyle name="20% - Accent4 3" xfId="74"/>
    <cellStyle name="20% - Accent4 4" xfId="88"/>
    <cellStyle name="20% - Accent4 5" xfId="102"/>
    <cellStyle name="20% - Accent5" xfId="37" builtinId="46" customBuiltin="1"/>
    <cellStyle name="20% - Accent5 2" xfId="59"/>
    <cellStyle name="20% - Accent5 3" xfId="76"/>
    <cellStyle name="20% - Accent5 4" xfId="90"/>
    <cellStyle name="20% - Accent5 5" xfId="104"/>
    <cellStyle name="20% - Accent6" xfId="41" builtinId="50" customBuiltin="1"/>
    <cellStyle name="20% - Accent6 2" xfId="61"/>
    <cellStyle name="20% - Accent6 3" xfId="78"/>
    <cellStyle name="20% - Accent6 4" xfId="92"/>
    <cellStyle name="20% - Accent6 5" xfId="106"/>
    <cellStyle name="40% - Accent1" xfId="22" builtinId="31" customBuiltin="1"/>
    <cellStyle name="40% - Accent1 2" xfId="52"/>
    <cellStyle name="40% - Accent1 3" xfId="69"/>
    <cellStyle name="40% - Accent1 4" xfId="83"/>
    <cellStyle name="40% - Accent1 5" xfId="97"/>
    <cellStyle name="40% - Accent2" xfId="26" builtinId="35" customBuiltin="1"/>
    <cellStyle name="40% - Accent2 2" xfId="54"/>
    <cellStyle name="40% - Accent2 3" xfId="71"/>
    <cellStyle name="40% - Accent2 4" xfId="85"/>
    <cellStyle name="40% - Accent2 5" xfId="99"/>
    <cellStyle name="40% - Accent3" xfId="30" builtinId="39" customBuiltin="1"/>
    <cellStyle name="40% - Accent3 2" xfId="56"/>
    <cellStyle name="40% - Accent3 3" xfId="73"/>
    <cellStyle name="40% - Accent3 4" xfId="87"/>
    <cellStyle name="40% - Accent3 5" xfId="101"/>
    <cellStyle name="40% - Accent4" xfId="34" builtinId="43" customBuiltin="1"/>
    <cellStyle name="40% - Accent4 2" xfId="58"/>
    <cellStyle name="40% - Accent4 3" xfId="75"/>
    <cellStyle name="40% - Accent4 4" xfId="89"/>
    <cellStyle name="40% - Accent4 5" xfId="103"/>
    <cellStyle name="40% - Accent5" xfId="38" builtinId="47" customBuiltin="1"/>
    <cellStyle name="40% - Accent5 2" xfId="60"/>
    <cellStyle name="40% - Accent5 3" xfId="77"/>
    <cellStyle name="40% - Accent5 4" xfId="91"/>
    <cellStyle name="40% - Accent5 5" xfId="105"/>
    <cellStyle name="40% - Accent6" xfId="42" builtinId="51" customBuiltin="1"/>
    <cellStyle name="40% - Accent6 2" xfId="62"/>
    <cellStyle name="40% - Accent6 3" xfId="79"/>
    <cellStyle name="40% - Accent6 4" xfId="93"/>
    <cellStyle name="40% - Accent6 5" xfId="107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09" builtinId="3"/>
    <cellStyle name="Currency" xfId="110" builtinId="4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80"/>
    <cellStyle name="Normal 11" xfId="94"/>
    <cellStyle name="Normal 12" xfId="108"/>
    <cellStyle name="Normal 13" xfId="111"/>
    <cellStyle name="Normal 2" xfId="2"/>
    <cellStyle name="Normal 2 2" xfId="63"/>
    <cellStyle name="Normal 3" xfId="1"/>
    <cellStyle name="Normal 3 2" xfId="46"/>
    <cellStyle name="Normal 3 3" xfId="47"/>
    <cellStyle name="Normal 4" xfId="44"/>
    <cellStyle name="Normal 5" xfId="48"/>
    <cellStyle name="Normal 6" xfId="49"/>
    <cellStyle name="Normal 7" xfId="64"/>
    <cellStyle name="Normal 8" xfId="65"/>
    <cellStyle name="Normal 9" xfId="66"/>
    <cellStyle name="Note 2" xfId="45"/>
    <cellStyle name="Note 3" xfId="50"/>
    <cellStyle name="Note 4" xfId="67"/>
    <cellStyle name="Note 5" xfId="81"/>
    <cellStyle name="Note 6" xfId="9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12" name="Picture 11" descr="https://biportal-11.agr.gc.ca/ibmcognos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895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41</xdr:row>
      <xdr:rowOff>0</xdr:rowOff>
    </xdr:from>
    <xdr:ext cx="9525" cy="9525"/>
    <xdr:pic>
      <xdr:nvPicPr>
        <xdr:cNvPr id="4" name="Picture 3" descr="https://biportal-11.agr.gc.ca/ibmcognos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6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zoomScale="95" zoomScaleNormal="95"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P20" sqref="P20"/>
    </sheetView>
  </sheetViews>
  <sheetFormatPr defaultColWidth="9.1796875" defaultRowHeight="12.5" x14ac:dyDescent="0.25"/>
  <cols>
    <col min="1" max="1" width="21.1796875" style="4" customWidth="1"/>
    <col min="2" max="4" width="11.7265625" style="36" bestFit="1" customWidth="1"/>
    <col min="5" max="6" width="14.81640625" style="36" bestFit="1" customWidth="1"/>
    <col min="7" max="7" width="7" style="36" customWidth="1"/>
    <col min="8" max="8" width="3.26953125" style="36" customWidth="1"/>
    <col min="9" max="10" width="14.54296875" style="36" bestFit="1" customWidth="1"/>
    <col min="11" max="11" width="14.54296875" style="36" customWidth="1"/>
    <col min="12" max="13" width="14.81640625" style="36" bestFit="1" customWidth="1"/>
    <col min="14" max="14" width="8.26953125" style="36" customWidth="1"/>
    <col min="15" max="15" width="9.1796875" style="4"/>
    <col min="16" max="20" width="13.1796875" style="4" bestFit="1" customWidth="1"/>
    <col min="21" max="21" width="10.7265625" style="4" bestFit="1" customWidth="1"/>
    <col min="22" max="24" width="9.1796875" style="4"/>
    <col min="25" max="25" width="10.7265625" style="4" bestFit="1" customWidth="1"/>
    <col min="26" max="16384" width="9.1796875" style="4"/>
  </cols>
  <sheetData>
    <row r="1" spans="1:14" ht="21" x14ac:dyDescent="0.5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8.5" customHeight="1" x14ac:dyDescent="0.35">
      <c r="A2" s="3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</row>
    <row r="3" spans="1:14" ht="15.5" x14ac:dyDescent="0.35">
      <c r="A3" s="2"/>
      <c r="B3" s="64" t="s">
        <v>21</v>
      </c>
      <c r="C3" s="65"/>
      <c r="D3" s="66"/>
      <c r="E3" s="66"/>
      <c r="F3" s="66"/>
      <c r="G3" s="67"/>
      <c r="H3" s="18"/>
      <c r="I3" s="64" t="s">
        <v>22</v>
      </c>
      <c r="J3" s="66"/>
      <c r="K3" s="65"/>
      <c r="L3" s="66"/>
      <c r="M3" s="66"/>
      <c r="N3" s="67"/>
    </row>
    <row r="4" spans="1:14" ht="29" x14ac:dyDescent="0.35">
      <c r="A4" s="2"/>
      <c r="B4" s="57">
        <v>2018</v>
      </c>
      <c r="C4" s="58">
        <v>2019</v>
      </c>
      <c r="D4" s="52">
        <v>2020</v>
      </c>
      <c r="E4" s="59" t="s">
        <v>46</v>
      </c>
      <c r="F4" s="59" t="s">
        <v>47</v>
      </c>
      <c r="G4" s="59" t="s">
        <v>44</v>
      </c>
      <c r="H4" s="34"/>
      <c r="I4" s="57">
        <v>2018</v>
      </c>
      <c r="J4" s="58">
        <v>2019</v>
      </c>
      <c r="K4" s="52">
        <v>2020</v>
      </c>
      <c r="L4" s="59" t="str">
        <f>E4</f>
        <v>YTD March 2021</v>
      </c>
      <c r="M4" s="59" t="str">
        <f>F4</f>
        <v>YTD March 2020</v>
      </c>
      <c r="N4" s="59" t="s">
        <v>44</v>
      </c>
    </row>
    <row r="5" spans="1:14" ht="15" customHeight="1" x14ac:dyDescent="0.35">
      <c r="A5" s="12" t="s">
        <v>18</v>
      </c>
      <c r="B5" s="8"/>
      <c r="C5" s="18"/>
      <c r="D5" s="25"/>
      <c r="E5" s="41"/>
      <c r="F5" s="18"/>
      <c r="G5" s="16"/>
      <c r="H5" s="18"/>
      <c r="I5" s="14"/>
      <c r="J5" s="11"/>
      <c r="K5" s="37"/>
      <c r="L5" s="44"/>
      <c r="M5" s="11"/>
      <c r="N5" s="16"/>
    </row>
    <row r="6" spans="1:14" ht="15" customHeight="1" x14ac:dyDescent="0.35">
      <c r="A6" s="7" t="s">
        <v>5</v>
      </c>
      <c r="B6" s="72">
        <v>4030797</v>
      </c>
      <c r="C6" s="73">
        <v>4585332</v>
      </c>
      <c r="D6" s="74">
        <v>5716995</v>
      </c>
      <c r="E6" s="72">
        <v>3436872</v>
      </c>
      <c r="F6" s="73">
        <v>1443832</v>
      </c>
      <c r="G6" s="45">
        <f>(E6-F6)/F6</f>
        <v>1.380382205131899</v>
      </c>
      <c r="H6" s="18"/>
      <c r="I6" s="75">
        <v>21085250</v>
      </c>
      <c r="J6" s="76">
        <v>23069641</v>
      </c>
      <c r="K6" s="77">
        <v>33512646</v>
      </c>
      <c r="L6" s="75">
        <v>15936126</v>
      </c>
      <c r="M6" s="76">
        <v>8182883</v>
      </c>
      <c r="N6" s="45">
        <f>(L6-M6)/M6</f>
        <v>0.94749527764236641</v>
      </c>
    </row>
    <row r="7" spans="1:14" ht="15" customHeight="1" x14ac:dyDescent="0.35">
      <c r="A7" s="7" t="s">
        <v>9</v>
      </c>
      <c r="B7" s="72">
        <v>4761362</v>
      </c>
      <c r="C7" s="73">
        <v>5088965</v>
      </c>
      <c r="D7" s="74">
        <v>5380580</v>
      </c>
      <c r="E7" s="72">
        <v>1202376</v>
      </c>
      <c r="F7" s="73">
        <v>863713</v>
      </c>
      <c r="G7" s="45">
        <f t="shared" ref="G7:G18" si="0">(E7-F7)/F7</f>
        <v>0.39210131143099619</v>
      </c>
      <c r="H7" s="18"/>
      <c r="I7" s="75">
        <v>28319200</v>
      </c>
      <c r="J7" s="76">
        <v>25787607</v>
      </c>
      <c r="K7" s="77">
        <v>30900697</v>
      </c>
      <c r="L7" s="75">
        <v>6310021</v>
      </c>
      <c r="M7" s="76">
        <v>4948439</v>
      </c>
      <c r="N7" s="45">
        <f t="shared" ref="N7:N18" si="1">(L7-M7)/M7</f>
        <v>0.27515384144373611</v>
      </c>
    </row>
    <row r="8" spans="1:14" ht="15" customHeight="1" x14ac:dyDescent="0.35">
      <c r="A8" s="7" t="s">
        <v>7</v>
      </c>
      <c r="B8" s="72">
        <v>3475035</v>
      </c>
      <c r="C8" s="73">
        <v>3108025</v>
      </c>
      <c r="D8" s="74">
        <v>2973804</v>
      </c>
      <c r="E8" s="72">
        <v>861472</v>
      </c>
      <c r="F8" s="73">
        <v>480531</v>
      </c>
      <c r="G8" s="45">
        <f t="shared" si="0"/>
        <v>0.79275010353130182</v>
      </c>
      <c r="H8" s="18"/>
      <c r="I8" s="75">
        <v>20299822</v>
      </c>
      <c r="J8" s="76">
        <v>18542149</v>
      </c>
      <c r="K8" s="77">
        <v>19162530</v>
      </c>
      <c r="L8" s="75">
        <v>5779034</v>
      </c>
      <c r="M8" s="76">
        <v>3083914</v>
      </c>
      <c r="N8" s="45">
        <f t="shared" si="1"/>
        <v>0.87392839099923025</v>
      </c>
    </row>
    <row r="9" spans="1:14" ht="15" customHeight="1" x14ac:dyDescent="0.35">
      <c r="A9" s="7" t="s">
        <v>8</v>
      </c>
      <c r="B9" s="72">
        <v>6165056</v>
      </c>
      <c r="C9" s="73">
        <v>2889811</v>
      </c>
      <c r="D9" s="74">
        <v>2803183</v>
      </c>
      <c r="E9" s="72">
        <v>747737</v>
      </c>
      <c r="F9" s="73">
        <v>491070</v>
      </c>
      <c r="G9" s="45">
        <f t="shared" si="0"/>
        <v>0.52266886594579187</v>
      </c>
      <c r="H9" s="18"/>
      <c r="I9" s="75">
        <v>25786933</v>
      </c>
      <c r="J9" s="76">
        <v>11332148</v>
      </c>
      <c r="K9" s="77">
        <v>12312568</v>
      </c>
      <c r="L9" s="75">
        <v>3156111</v>
      </c>
      <c r="M9" s="76">
        <v>2384943</v>
      </c>
      <c r="N9" s="45">
        <f t="shared" si="1"/>
        <v>0.32334860833151985</v>
      </c>
    </row>
    <row r="10" spans="1:14" ht="15" customHeight="1" x14ac:dyDescent="0.35">
      <c r="A10" s="7" t="s">
        <v>3</v>
      </c>
      <c r="B10" s="72">
        <v>2200169</v>
      </c>
      <c r="C10" s="73">
        <v>2595842</v>
      </c>
      <c r="D10" s="74">
        <v>2759803</v>
      </c>
      <c r="E10" s="72">
        <v>552106</v>
      </c>
      <c r="F10" s="73">
        <v>756032</v>
      </c>
      <c r="G10" s="45">
        <f t="shared" si="0"/>
        <v>-0.26973196901718444</v>
      </c>
      <c r="H10" s="18"/>
      <c r="I10" s="75">
        <v>38068880</v>
      </c>
      <c r="J10" s="76">
        <v>43861868</v>
      </c>
      <c r="K10" s="77">
        <v>50612355</v>
      </c>
      <c r="L10" s="75">
        <v>10145036</v>
      </c>
      <c r="M10" s="76">
        <v>12949904</v>
      </c>
      <c r="N10" s="45">
        <f t="shared" si="1"/>
        <v>-0.21659372918903491</v>
      </c>
    </row>
    <row r="11" spans="1:14" ht="15" customHeight="1" x14ac:dyDescent="0.35">
      <c r="A11" s="7" t="s">
        <v>2</v>
      </c>
      <c r="B11" s="72">
        <v>1860784</v>
      </c>
      <c r="C11" s="73">
        <v>1540619</v>
      </c>
      <c r="D11" s="74">
        <v>1675768</v>
      </c>
      <c r="E11" s="72">
        <v>372066</v>
      </c>
      <c r="F11" s="73">
        <v>525977</v>
      </c>
      <c r="G11" s="45">
        <f t="shared" si="0"/>
        <v>-0.29261925901702929</v>
      </c>
      <c r="H11" s="18"/>
      <c r="I11" s="75">
        <v>10280784</v>
      </c>
      <c r="J11" s="76">
        <v>8171541</v>
      </c>
      <c r="K11" s="77">
        <v>9836117</v>
      </c>
      <c r="L11" s="75">
        <v>2583294</v>
      </c>
      <c r="M11" s="76">
        <v>2573037</v>
      </c>
      <c r="N11" s="45">
        <f t="shared" si="1"/>
        <v>3.9863398777398073E-3</v>
      </c>
    </row>
    <row r="12" spans="1:14" ht="15.5" customHeight="1" x14ac:dyDescent="0.35">
      <c r="A12" s="7" t="s">
        <v>16</v>
      </c>
      <c r="B12" s="72">
        <v>4385</v>
      </c>
      <c r="C12" s="73">
        <v>98440</v>
      </c>
      <c r="D12" s="74">
        <v>415769</v>
      </c>
      <c r="E12" s="72">
        <v>371855</v>
      </c>
      <c r="F12" s="73">
        <v>229407</v>
      </c>
      <c r="G12" s="45">
        <f t="shared" si="0"/>
        <v>0.62094007593491041</v>
      </c>
      <c r="H12" s="18"/>
      <c r="I12" s="75">
        <v>61996</v>
      </c>
      <c r="J12" s="76">
        <v>373913</v>
      </c>
      <c r="K12" s="77">
        <v>2104841</v>
      </c>
      <c r="L12" s="75">
        <v>1106644</v>
      </c>
      <c r="M12" s="76">
        <v>1055701</v>
      </c>
      <c r="N12" s="45">
        <f t="shared" si="1"/>
        <v>4.825514042328273E-2</v>
      </c>
    </row>
    <row r="13" spans="1:14" ht="15" customHeight="1" x14ac:dyDescent="0.35">
      <c r="A13" s="7" t="s">
        <v>4</v>
      </c>
      <c r="B13" s="72">
        <v>114348</v>
      </c>
      <c r="C13" s="73">
        <v>378113</v>
      </c>
      <c r="D13" s="74">
        <v>570261</v>
      </c>
      <c r="E13" s="72">
        <v>127020</v>
      </c>
      <c r="F13" s="73">
        <v>178266</v>
      </c>
      <c r="G13" s="45">
        <f t="shared" si="0"/>
        <v>-0.28746928746928746</v>
      </c>
      <c r="H13" s="18"/>
      <c r="I13" s="75">
        <v>834285</v>
      </c>
      <c r="J13" s="76">
        <v>2860941</v>
      </c>
      <c r="K13" s="77">
        <v>4045631</v>
      </c>
      <c r="L13" s="75">
        <v>770465</v>
      </c>
      <c r="M13" s="76">
        <v>1314941</v>
      </c>
      <c r="N13" s="45">
        <f t="shared" si="1"/>
        <v>-0.41406876810442445</v>
      </c>
    </row>
    <row r="14" spans="1:14" ht="15" customHeight="1" x14ac:dyDescent="0.35">
      <c r="A14" s="7" t="s">
        <v>1</v>
      </c>
      <c r="B14" s="72">
        <v>1886126</v>
      </c>
      <c r="C14" s="73">
        <v>889019</v>
      </c>
      <c r="D14" s="74">
        <v>710579</v>
      </c>
      <c r="E14" s="72">
        <v>125318</v>
      </c>
      <c r="F14" s="73">
        <v>168301</v>
      </c>
      <c r="G14" s="45">
        <f t="shared" si="0"/>
        <v>-0.25539361025781188</v>
      </c>
      <c r="H14" s="18"/>
      <c r="I14" s="75">
        <v>9302767</v>
      </c>
      <c r="J14" s="76">
        <v>4262251</v>
      </c>
      <c r="K14" s="77">
        <v>4259052</v>
      </c>
      <c r="L14" s="75">
        <v>690506</v>
      </c>
      <c r="M14" s="76">
        <v>1045867</v>
      </c>
      <c r="N14" s="45">
        <f t="shared" si="1"/>
        <v>-0.33977647253427062</v>
      </c>
    </row>
    <row r="15" spans="1:14" ht="15" customHeight="1" x14ac:dyDescent="0.35">
      <c r="A15" s="7" t="s">
        <v>10</v>
      </c>
      <c r="B15" s="72">
        <v>121599</v>
      </c>
      <c r="C15" s="73">
        <v>93388</v>
      </c>
      <c r="D15" s="74">
        <v>117439</v>
      </c>
      <c r="E15" s="72">
        <v>48606</v>
      </c>
      <c r="F15" s="73">
        <v>23530</v>
      </c>
      <c r="G15" s="45">
        <f t="shared" si="0"/>
        <v>1.0657033574160646</v>
      </c>
      <c r="H15" s="18"/>
      <c r="I15" s="75">
        <v>691310</v>
      </c>
      <c r="J15" s="76">
        <v>449399</v>
      </c>
      <c r="K15" s="77">
        <v>524370</v>
      </c>
      <c r="L15" s="75">
        <v>328128</v>
      </c>
      <c r="M15" s="76">
        <v>151267</v>
      </c>
      <c r="N15" s="45">
        <f t="shared" si="1"/>
        <v>1.1691975116846371</v>
      </c>
    </row>
    <row r="16" spans="1:14" ht="15" customHeight="1" x14ac:dyDescent="0.35">
      <c r="A16" s="7" t="s">
        <v>6</v>
      </c>
      <c r="B16" s="72">
        <v>139935</v>
      </c>
      <c r="C16" s="73">
        <v>109551</v>
      </c>
      <c r="D16" s="74">
        <v>151722</v>
      </c>
      <c r="E16" s="72">
        <v>47425</v>
      </c>
      <c r="F16" s="73">
        <v>39809</v>
      </c>
      <c r="G16" s="45">
        <f t="shared" si="0"/>
        <v>0.19131352206787411</v>
      </c>
      <c r="H16" s="18"/>
      <c r="I16" s="75">
        <v>1385204</v>
      </c>
      <c r="J16" s="76">
        <v>1399997</v>
      </c>
      <c r="K16" s="77">
        <v>2164117</v>
      </c>
      <c r="L16" s="75">
        <v>696836</v>
      </c>
      <c r="M16" s="76">
        <v>465636</v>
      </c>
      <c r="N16" s="45">
        <f t="shared" si="1"/>
        <v>0.49652518276078311</v>
      </c>
    </row>
    <row r="17" spans="1:19" ht="15" customHeight="1" x14ac:dyDescent="0.35">
      <c r="A17" s="7" t="s">
        <v>11</v>
      </c>
      <c r="B17" s="72">
        <v>69931</v>
      </c>
      <c r="C17" s="73">
        <v>137536</v>
      </c>
      <c r="D17" s="74">
        <v>69964</v>
      </c>
      <c r="E17" s="72">
        <v>24846</v>
      </c>
      <c r="F17" s="78">
        <v>5958</v>
      </c>
      <c r="G17" s="45">
        <f t="shared" si="0"/>
        <v>3.1701913393756294</v>
      </c>
      <c r="H17" s="18"/>
      <c r="I17" s="75">
        <v>410264</v>
      </c>
      <c r="J17" s="76">
        <v>665950</v>
      </c>
      <c r="K17" s="77">
        <v>597326</v>
      </c>
      <c r="L17" s="79">
        <v>191651</v>
      </c>
      <c r="M17" s="76">
        <v>45150</v>
      </c>
      <c r="N17" s="45">
        <f t="shared" si="1"/>
        <v>3.244761904761905</v>
      </c>
    </row>
    <row r="18" spans="1:19" ht="15" customHeight="1" x14ac:dyDescent="0.35">
      <c r="A18" s="7" t="s">
        <v>12</v>
      </c>
      <c r="B18" s="72">
        <v>28943</v>
      </c>
      <c r="C18" s="80">
        <v>20842</v>
      </c>
      <c r="D18" s="81">
        <v>24252</v>
      </c>
      <c r="E18" s="82">
        <v>12543</v>
      </c>
      <c r="F18" s="80">
        <v>13275</v>
      </c>
      <c r="G18" s="45">
        <f t="shared" si="0"/>
        <v>-5.5141242937853108E-2</v>
      </c>
      <c r="H18" s="18"/>
      <c r="I18" s="75">
        <v>214771</v>
      </c>
      <c r="J18" s="76">
        <v>132649</v>
      </c>
      <c r="K18" s="77">
        <v>176210</v>
      </c>
      <c r="L18" s="83">
        <v>82590</v>
      </c>
      <c r="M18" s="84">
        <v>103792</v>
      </c>
      <c r="N18" s="45">
        <f t="shared" si="1"/>
        <v>-0.20427393248034531</v>
      </c>
    </row>
    <row r="19" spans="1:19" ht="15" customHeight="1" x14ac:dyDescent="0.35">
      <c r="A19" s="7" t="s">
        <v>14</v>
      </c>
      <c r="B19" s="72">
        <v>7952</v>
      </c>
      <c r="C19" s="73">
        <v>1467</v>
      </c>
      <c r="D19" s="85">
        <v>8929</v>
      </c>
      <c r="E19" s="86">
        <v>1063</v>
      </c>
      <c r="F19" s="80">
        <v>0</v>
      </c>
      <c r="G19" s="45"/>
      <c r="H19" s="18"/>
      <c r="I19" s="75">
        <v>37604</v>
      </c>
      <c r="J19" s="76">
        <v>10362</v>
      </c>
      <c r="K19" s="77">
        <v>44309</v>
      </c>
      <c r="L19" s="83">
        <v>5713</v>
      </c>
      <c r="M19" s="87">
        <v>0</v>
      </c>
      <c r="N19" s="45"/>
    </row>
    <row r="20" spans="1:19" ht="15" customHeight="1" x14ac:dyDescent="0.35">
      <c r="A20" s="7" t="s">
        <v>15</v>
      </c>
      <c r="B20" s="88">
        <v>3</v>
      </c>
      <c r="C20" s="89">
        <v>48123</v>
      </c>
      <c r="D20" s="85">
        <v>146909</v>
      </c>
      <c r="E20" s="86">
        <v>0</v>
      </c>
      <c r="F20" s="80">
        <v>48872</v>
      </c>
      <c r="G20" s="45"/>
      <c r="H20" s="23"/>
      <c r="I20" s="90">
        <v>11</v>
      </c>
      <c r="J20" s="91">
        <v>261395</v>
      </c>
      <c r="K20" s="92">
        <v>586966</v>
      </c>
      <c r="L20" s="83">
        <v>0</v>
      </c>
      <c r="M20" s="87">
        <v>206125</v>
      </c>
      <c r="N20" s="45"/>
    </row>
    <row r="21" spans="1:19" ht="15" customHeight="1" x14ac:dyDescent="0.35">
      <c r="A21" s="7" t="s">
        <v>13</v>
      </c>
      <c r="B21" s="88">
        <v>0</v>
      </c>
      <c r="C21" s="89">
        <v>0</v>
      </c>
      <c r="D21" s="93">
        <v>23992</v>
      </c>
      <c r="E21" s="88">
        <v>0</v>
      </c>
      <c r="F21" s="89">
        <v>0</v>
      </c>
      <c r="G21" s="45"/>
      <c r="H21" s="23"/>
      <c r="I21" s="90">
        <v>0</v>
      </c>
      <c r="J21" s="91">
        <v>0</v>
      </c>
      <c r="K21" s="92">
        <v>30356</v>
      </c>
      <c r="L21" s="83">
        <v>0</v>
      </c>
      <c r="M21" s="87">
        <v>0</v>
      </c>
      <c r="N21" s="45"/>
    </row>
    <row r="22" spans="1:19" s="20" customFormat="1" ht="15" customHeight="1" x14ac:dyDescent="0.35">
      <c r="A22" s="32" t="s">
        <v>37</v>
      </c>
      <c r="B22" s="94">
        <f>SUM(B6:B21)</f>
        <v>24866425</v>
      </c>
      <c r="C22" s="94">
        <f>SUM(C6:C21)</f>
        <v>21585073</v>
      </c>
      <c r="D22" s="94">
        <f>SUM(D6:D21)</f>
        <v>23549949</v>
      </c>
      <c r="E22" s="94">
        <f>SUM(E6:E21)</f>
        <v>7931305</v>
      </c>
      <c r="F22" s="94">
        <f>SUM(F6:F21)</f>
        <v>5268573</v>
      </c>
      <c r="G22" s="46">
        <v>6.1974416248258481E-2</v>
      </c>
      <c r="H22" s="23"/>
      <c r="I22" s="95">
        <f>SUM(I6:I21)</f>
        <v>156779081</v>
      </c>
      <c r="J22" s="95">
        <f>SUM(J6:J21)</f>
        <v>141181811</v>
      </c>
      <c r="K22" s="95">
        <f>SUM(K6:K21)</f>
        <v>170870091</v>
      </c>
      <c r="L22" s="95">
        <f>SUM(L6:L21)</f>
        <v>47782155</v>
      </c>
      <c r="M22" s="95">
        <f>SUM(M6:M21)</f>
        <v>38511599</v>
      </c>
      <c r="N22" s="46">
        <v>0.2029461196477588</v>
      </c>
    </row>
    <row r="23" spans="1:19" s="20" customFormat="1" ht="15" customHeight="1" x14ac:dyDescent="0.35">
      <c r="A23" s="19" t="s">
        <v>23</v>
      </c>
      <c r="B23" s="96">
        <v>224602584</v>
      </c>
      <c r="C23" s="97">
        <v>239054271</v>
      </c>
      <c r="D23" s="98">
        <v>261289603</v>
      </c>
      <c r="E23" s="96">
        <v>66824383</v>
      </c>
      <c r="F23" s="97">
        <v>67777928</v>
      </c>
      <c r="G23" s="47">
        <f>(E23-F23)/F23</f>
        <v>-1.4068665539613426E-2</v>
      </c>
      <c r="H23" s="23"/>
      <c r="I23" s="99">
        <v>1285316817</v>
      </c>
      <c r="J23" s="100">
        <v>1356765990</v>
      </c>
      <c r="K23" s="101">
        <v>1459868794</v>
      </c>
      <c r="L23" s="99">
        <v>366765722</v>
      </c>
      <c r="M23" s="100">
        <v>360041895</v>
      </c>
      <c r="N23" s="9">
        <f>(L23-M23)/M23</f>
        <v>1.8675123904677814E-2</v>
      </c>
      <c r="P23" s="4"/>
      <c r="Q23" s="4"/>
      <c r="R23" s="4"/>
      <c r="S23" s="4"/>
    </row>
    <row r="24" spans="1:19" s="20" customFormat="1" ht="15" customHeight="1" x14ac:dyDescent="0.35">
      <c r="A24" s="19" t="s">
        <v>25</v>
      </c>
      <c r="B24" s="62">
        <f>+B22/B23</f>
        <v>0.11071299607131857</v>
      </c>
      <c r="C24" s="62">
        <f t="shared" ref="C24:F24" si="2">+C22/C23</f>
        <v>9.0293609520994508E-2</v>
      </c>
      <c r="D24" s="62">
        <f t="shared" si="2"/>
        <v>9.0129682657139637E-2</v>
      </c>
      <c r="E24" s="62">
        <f t="shared" si="2"/>
        <v>0.11868878759419298</v>
      </c>
      <c r="F24" s="62">
        <f t="shared" si="2"/>
        <v>7.7732871975667361E-2</v>
      </c>
      <c r="G24" s="43"/>
      <c r="H24" s="23"/>
      <c r="I24" s="62">
        <f>+I22/I23</f>
        <v>0.12197699347459795</v>
      </c>
      <c r="J24" s="62">
        <f t="shared" ref="J24:M24" si="3">+J22/J23</f>
        <v>0.10405759876100668</v>
      </c>
      <c r="K24" s="62">
        <f t="shared" si="3"/>
        <v>0.11704482738604248</v>
      </c>
      <c r="L24" s="62">
        <f t="shared" si="3"/>
        <v>0.13027977298271073</v>
      </c>
      <c r="M24" s="62">
        <f t="shared" si="3"/>
        <v>0.10696421592826023</v>
      </c>
      <c r="N24" s="43"/>
      <c r="P24" s="4"/>
      <c r="Q24" s="4"/>
      <c r="R24" s="4"/>
      <c r="S24" s="4"/>
    </row>
    <row r="25" spans="1:19" ht="15" customHeight="1" x14ac:dyDescent="0.35">
      <c r="A25" s="1"/>
      <c r="B25" s="15"/>
      <c r="C25" s="13"/>
      <c r="D25" s="53"/>
      <c r="E25" s="26"/>
      <c r="F25" s="23"/>
      <c r="G25" s="9"/>
      <c r="H25" s="23"/>
      <c r="I25" s="10"/>
      <c r="J25" s="6"/>
      <c r="K25" s="31"/>
      <c r="L25" s="10"/>
      <c r="M25" s="6"/>
      <c r="N25" s="16"/>
      <c r="P25" s="20"/>
      <c r="Q25" s="20"/>
      <c r="R25" s="20"/>
      <c r="S25" s="20"/>
    </row>
    <row r="26" spans="1:19" ht="15" customHeight="1" x14ac:dyDescent="0.35">
      <c r="A26" s="12" t="s">
        <v>19</v>
      </c>
      <c r="B26" s="8"/>
      <c r="C26" s="5"/>
      <c r="D26" s="25"/>
      <c r="E26" s="55"/>
      <c r="F26" s="18"/>
      <c r="G26" s="25"/>
      <c r="H26" s="23"/>
      <c r="I26" s="14"/>
      <c r="J26" s="11"/>
      <c r="K26" s="37"/>
      <c r="L26" s="14"/>
      <c r="M26" s="11"/>
      <c r="N26" s="25"/>
    </row>
    <row r="27" spans="1:19" ht="15" customHeight="1" x14ac:dyDescent="0.35">
      <c r="A27" s="2" t="s">
        <v>2</v>
      </c>
      <c r="B27" s="88">
        <v>334435</v>
      </c>
      <c r="C27" s="89">
        <v>319273</v>
      </c>
      <c r="D27" s="93">
        <v>302034</v>
      </c>
      <c r="E27" s="88">
        <v>74384</v>
      </c>
      <c r="F27" s="89">
        <v>70727</v>
      </c>
      <c r="G27" s="45">
        <f t="shared" ref="G27" si="4">(E27-F27)/F27</f>
        <v>5.1705854906895526E-2</v>
      </c>
      <c r="H27" s="23"/>
      <c r="I27" s="90">
        <v>2889353</v>
      </c>
      <c r="J27" s="91">
        <v>3293437</v>
      </c>
      <c r="K27" s="92">
        <v>3092393</v>
      </c>
      <c r="L27" s="90">
        <v>609087</v>
      </c>
      <c r="M27" s="91">
        <v>720378</v>
      </c>
      <c r="N27" s="45">
        <f t="shared" ref="N27" si="5">(L27-M27)/M27</f>
        <v>-0.15448972622706411</v>
      </c>
    </row>
    <row r="28" spans="1:19" ht="15" customHeight="1" x14ac:dyDescent="0.35">
      <c r="A28" s="2" t="s">
        <v>3</v>
      </c>
      <c r="B28" s="88">
        <v>0</v>
      </c>
      <c r="C28" s="80">
        <v>0</v>
      </c>
      <c r="D28" s="81">
        <v>114269</v>
      </c>
      <c r="E28" s="82">
        <v>42804</v>
      </c>
      <c r="F28" s="80">
        <v>0</v>
      </c>
      <c r="G28" s="16"/>
      <c r="H28" s="23"/>
      <c r="I28" s="83">
        <v>0</v>
      </c>
      <c r="J28" s="91">
        <v>0</v>
      </c>
      <c r="K28" s="102">
        <v>670886</v>
      </c>
      <c r="L28" s="83">
        <v>304979</v>
      </c>
      <c r="M28" s="84">
        <v>0</v>
      </c>
      <c r="N28" s="45"/>
      <c r="P28" s="20"/>
      <c r="Q28" s="20"/>
      <c r="R28" s="20"/>
    </row>
    <row r="29" spans="1:19" ht="15" customHeight="1" x14ac:dyDescent="0.35">
      <c r="A29" s="4" t="s">
        <v>5</v>
      </c>
      <c r="B29" s="82">
        <v>0</v>
      </c>
      <c r="C29" s="80">
        <v>0</v>
      </c>
      <c r="D29" s="93">
        <v>0</v>
      </c>
      <c r="E29" s="88">
        <v>8882</v>
      </c>
      <c r="F29" s="80">
        <v>0</v>
      </c>
      <c r="G29" s="16"/>
      <c r="H29" s="23"/>
      <c r="I29" s="83">
        <v>0</v>
      </c>
      <c r="J29" s="84">
        <v>0</v>
      </c>
      <c r="K29" s="102">
        <v>0</v>
      </c>
      <c r="L29" s="90">
        <v>49294</v>
      </c>
      <c r="M29" s="84">
        <v>0</v>
      </c>
      <c r="N29" s="45"/>
    </row>
    <row r="30" spans="1:19" ht="15" customHeight="1" x14ac:dyDescent="0.35">
      <c r="A30" s="2" t="s">
        <v>6</v>
      </c>
      <c r="B30" s="82">
        <v>0</v>
      </c>
      <c r="C30" s="80">
        <v>1019</v>
      </c>
      <c r="D30" s="89">
        <v>4535</v>
      </c>
      <c r="E30" s="88">
        <v>0</v>
      </c>
      <c r="F30" s="80">
        <v>0</v>
      </c>
      <c r="G30" s="16"/>
      <c r="H30" s="23"/>
      <c r="I30" s="83">
        <v>0</v>
      </c>
      <c r="J30" s="84">
        <v>9497</v>
      </c>
      <c r="K30" s="84">
        <v>35020</v>
      </c>
      <c r="L30" s="90">
        <v>0</v>
      </c>
      <c r="M30" s="84">
        <v>0</v>
      </c>
      <c r="N30" s="45"/>
    </row>
    <row r="31" spans="1:19" s="20" customFormat="1" ht="15" customHeight="1" x14ac:dyDescent="0.35">
      <c r="A31" s="12" t="s">
        <v>38</v>
      </c>
      <c r="B31" s="103">
        <f>SUM(B27:B30)</f>
        <v>334435</v>
      </c>
      <c r="C31" s="103">
        <f>SUM(C27:C29)</f>
        <v>319273</v>
      </c>
      <c r="D31" s="103">
        <f>SUM(D27:D29)</f>
        <v>416303</v>
      </c>
      <c r="E31" s="103">
        <f>SUM(E27:E30)</f>
        <v>126070</v>
      </c>
      <c r="F31" s="103">
        <f>SUM(F27:F30)</f>
        <v>70727</v>
      </c>
      <c r="G31" s="33">
        <f>(E31-F31)/F31</f>
        <v>0.7824875931398193</v>
      </c>
      <c r="H31" s="23"/>
      <c r="I31" s="95">
        <f>SUM(I27:I29)</f>
        <v>2889353</v>
      </c>
      <c r="J31" s="95">
        <f>SUM(J27:J29)</f>
        <v>3293437</v>
      </c>
      <c r="K31" s="95">
        <f>SUM(K27:K29)</f>
        <v>3763279</v>
      </c>
      <c r="L31" s="95">
        <f>SUM(L27:L29)</f>
        <v>963360</v>
      </c>
      <c r="M31" s="95">
        <f>SUM(M27:M30)</f>
        <v>720378</v>
      </c>
      <c r="N31" s="33">
        <f>(L31-M31)/M31</f>
        <v>0.33729791859273883</v>
      </c>
    </row>
    <row r="32" spans="1:19" s="20" customFormat="1" ht="15" customHeight="1" x14ac:dyDescent="0.35">
      <c r="A32" s="3" t="s">
        <v>26</v>
      </c>
      <c r="B32" s="104">
        <v>3123037</v>
      </c>
      <c r="C32" s="105">
        <v>2081056</v>
      </c>
      <c r="D32" s="106">
        <v>3230748</v>
      </c>
      <c r="E32" s="104">
        <v>585027</v>
      </c>
      <c r="F32" s="105">
        <v>385289</v>
      </c>
      <c r="G32" s="9">
        <f>(E32-F32)/F32</f>
        <v>0.51841085522815344</v>
      </c>
      <c r="H32" s="23"/>
      <c r="I32" s="99">
        <v>18398112</v>
      </c>
      <c r="J32" s="100">
        <v>13221686</v>
      </c>
      <c r="K32" s="101">
        <v>20193776</v>
      </c>
      <c r="L32" s="99">
        <v>3573923</v>
      </c>
      <c r="M32" s="100">
        <v>2462788</v>
      </c>
      <c r="N32" s="9">
        <f>(L32-M32)/M32</f>
        <v>0.45116956879763909</v>
      </c>
    </row>
    <row r="33" spans="1:14" s="20" customFormat="1" ht="15" customHeight="1" x14ac:dyDescent="0.35">
      <c r="A33" s="3" t="s">
        <v>24</v>
      </c>
      <c r="B33" s="62">
        <f>+B31/B32</f>
        <v>0.10708646743538421</v>
      </c>
      <c r="C33" s="62">
        <f t="shared" ref="C33:F33" si="6">+C31/C32</f>
        <v>0.15341874509864223</v>
      </c>
      <c r="D33" s="62">
        <f t="shared" si="6"/>
        <v>0.12885653724772095</v>
      </c>
      <c r="E33" s="62">
        <f t="shared" si="6"/>
        <v>0.21549432761222986</v>
      </c>
      <c r="F33" s="62">
        <f t="shared" si="6"/>
        <v>0.18356869778270338</v>
      </c>
      <c r="G33" s="43"/>
      <c r="H33" s="21"/>
      <c r="I33" s="62">
        <f>+I31/I32</f>
        <v>0.15704616865034848</v>
      </c>
      <c r="J33" s="62">
        <f t="shared" ref="J33:M33" si="7">+J31/J32</f>
        <v>0.24909357248387232</v>
      </c>
      <c r="K33" s="62">
        <f t="shared" si="7"/>
        <v>0.18635836111086901</v>
      </c>
      <c r="L33" s="62">
        <f t="shared" si="7"/>
        <v>0.26955253372834276</v>
      </c>
      <c r="M33" s="62">
        <f t="shared" si="7"/>
        <v>0.29250507960896349</v>
      </c>
      <c r="N33" s="43"/>
    </row>
    <row r="34" spans="1:14" ht="15" customHeight="1" x14ac:dyDescent="0.35">
      <c r="A34" s="2"/>
      <c r="B34" s="15"/>
      <c r="C34" s="13"/>
      <c r="D34" s="53"/>
      <c r="E34" s="26"/>
      <c r="F34" s="23"/>
      <c r="G34" s="25"/>
      <c r="H34" s="23"/>
      <c r="I34" s="10"/>
      <c r="J34" s="6"/>
      <c r="K34" s="31"/>
      <c r="L34" s="10"/>
      <c r="M34" s="6"/>
      <c r="N34" s="25"/>
    </row>
    <row r="35" spans="1:14" ht="15" customHeight="1" x14ac:dyDescent="0.35">
      <c r="A35" s="12" t="s">
        <v>20</v>
      </c>
      <c r="B35" s="27"/>
      <c r="C35" s="28"/>
      <c r="D35" s="54"/>
      <c r="E35" s="56"/>
      <c r="F35" s="29"/>
      <c r="G35" s="30"/>
      <c r="H35" s="23"/>
      <c r="I35" s="10"/>
      <c r="J35" s="6"/>
      <c r="K35" s="31"/>
      <c r="L35" s="10"/>
      <c r="M35" s="6"/>
      <c r="N35" s="25"/>
    </row>
    <row r="36" spans="1:14" ht="15" customHeight="1" x14ac:dyDescent="0.35">
      <c r="A36" s="7" t="s">
        <v>7</v>
      </c>
      <c r="B36" s="88">
        <v>40455</v>
      </c>
      <c r="C36" s="89">
        <v>515383</v>
      </c>
      <c r="D36" s="93">
        <v>3998437</v>
      </c>
      <c r="E36" s="88">
        <v>916039</v>
      </c>
      <c r="F36" s="89">
        <v>830273</v>
      </c>
      <c r="G36" s="16">
        <f t="shared" ref="G36:G46" si="8">(E36-F36)/F36</f>
        <v>0.10329855360827102</v>
      </c>
      <c r="H36" s="23"/>
      <c r="I36" s="90">
        <v>461978</v>
      </c>
      <c r="J36" s="91">
        <v>2944772</v>
      </c>
      <c r="K36" s="92">
        <v>23668438</v>
      </c>
      <c r="L36" s="90">
        <v>4987101</v>
      </c>
      <c r="M36" s="91">
        <v>5185795</v>
      </c>
      <c r="N36" s="45">
        <f t="shared" ref="N36:N42" si="9">(L36-M36)/M36</f>
        <v>-3.8315051019178349E-2</v>
      </c>
    </row>
    <row r="37" spans="1:14" ht="15" customHeight="1" x14ac:dyDescent="0.35">
      <c r="A37" s="7" t="s">
        <v>3</v>
      </c>
      <c r="B37" s="88">
        <v>220395</v>
      </c>
      <c r="C37" s="89">
        <v>973428</v>
      </c>
      <c r="D37" s="93">
        <v>3263228</v>
      </c>
      <c r="E37" s="88">
        <v>912673</v>
      </c>
      <c r="F37" s="89">
        <v>611193</v>
      </c>
      <c r="G37" s="16">
        <f t="shared" si="8"/>
        <v>0.49326481160615387</v>
      </c>
      <c r="H37" s="23"/>
      <c r="I37" s="90">
        <v>1487547</v>
      </c>
      <c r="J37" s="91">
        <v>5584508</v>
      </c>
      <c r="K37" s="92">
        <v>19332740</v>
      </c>
      <c r="L37" s="90">
        <v>4933377</v>
      </c>
      <c r="M37" s="91">
        <v>4108948</v>
      </c>
      <c r="N37" s="45">
        <f t="shared" si="9"/>
        <v>0.20064235419869028</v>
      </c>
    </row>
    <row r="38" spans="1:14" ht="15" customHeight="1" x14ac:dyDescent="0.35">
      <c r="A38" s="7" t="s">
        <v>1</v>
      </c>
      <c r="B38" s="88">
        <v>726627</v>
      </c>
      <c r="C38" s="89">
        <v>1316783</v>
      </c>
      <c r="D38" s="93">
        <v>3182622</v>
      </c>
      <c r="E38" s="88">
        <v>823471</v>
      </c>
      <c r="F38" s="89">
        <v>1007445</v>
      </c>
      <c r="G38" s="16">
        <f t="shared" si="8"/>
        <v>-0.18261443552749779</v>
      </c>
      <c r="H38" s="23"/>
      <c r="I38" s="90">
        <v>5137297</v>
      </c>
      <c r="J38" s="91">
        <v>8534727</v>
      </c>
      <c r="K38" s="92">
        <v>20368366</v>
      </c>
      <c r="L38" s="90">
        <v>5050580</v>
      </c>
      <c r="M38" s="91">
        <v>5988945</v>
      </c>
      <c r="N38" s="45">
        <f t="shared" si="9"/>
        <v>-0.15668285482668484</v>
      </c>
    </row>
    <row r="39" spans="1:14" ht="15" customHeight="1" x14ac:dyDescent="0.35">
      <c r="A39" s="7" t="s">
        <v>9</v>
      </c>
      <c r="B39" s="88">
        <v>161378</v>
      </c>
      <c r="C39" s="89">
        <v>180843</v>
      </c>
      <c r="D39" s="93">
        <v>1557125</v>
      </c>
      <c r="E39" s="88">
        <v>338289</v>
      </c>
      <c r="F39" s="89">
        <v>25002</v>
      </c>
      <c r="G39" s="16">
        <f t="shared" si="8"/>
        <v>12.530477561795056</v>
      </c>
      <c r="H39" s="23"/>
      <c r="I39" s="90">
        <v>828390</v>
      </c>
      <c r="J39" s="91">
        <v>1141509</v>
      </c>
      <c r="K39" s="92">
        <v>9208326</v>
      </c>
      <c r="L39" s="90">
        <v>1674183</v>
      </c>
      <c r="M39" s="91">
        <v>222516</v>
      </c>
      <c r="N39" s="45">
        <f t="shared" si="9"/>
        <v>6.5238769346923364</v>
      </c>
    </row>
    <row r="40" spans="1:14" ht="15" customHeight="1" x14ac:dyDescent="0.35">
      <c r="A40" s="7" t="s">
        <v>2</v>
      </c>
      <c r="B40" s="88">
        <v>349847</v>
      </c>
      <c r="C40" s="89">
        <v>848885</v>
      </c>
      <c r="D40" s="85">
        <v>1018806</v>
      </c>
      <c r="E40" s="86">
        <v>164117</v>
      </c>
      <c r="F40" s="78">
        <v>369080</v>
      </c>
      <c r="G40" s="16">
        <f t="shared" si="8"/>
        <v>-0.55533488674542109</v>
      </c>
      <c r="H40" s="23"/>
      <c r="I40" s="90">
        <v>1225005</v>
      </c>
      <c r="J40" s="91">
        <v>3981523</v>
      </c>
      <c r="K40" s="92">
        <v>6812007</v>
      </c>
      <c r="L40" s="83">
        <v>671357</v>
      </c>
      <c r="M40" s="84">
        <v>2304090</v>
      </c>
      <c r="N40" s="45">
        <f t="shared" si="9"/>
        <v>-0.70862379507744921</v>
      </c>
    </row>
    <row r="41" spans="1:14" ht="15" customHeight="1" x14ac:dyDescent="0.35">
      <c r="A41" s="17" t="s">
        <v>5</v>
      </c>
      <c r="B41" s="88">
        <v>371239</v>
      </c>
      <c r="C41" s="89">
        <v>1219087</v>
      </c>
      <c r="D41" s="93">
        <v>2368141</v>
      </c>
      <c r="E41" s="88">
        <v>159380</v>
      </c>
      <c r="F41" s="89">
        <v>828675</v>
      </c>
      <c r="G41" s="16">
        <f t="shared" si="8"/>
        <v>-0.80766886897758472</v>
      </c>
      <c r="H41" s="23"/>
      <c r="I41" s="90">
        <v>1180300</v>
      </c>
      <c r="J41" s="91">
        <v>5741703</v>
      </c>
      <c r="K41" s="92">
        <v>15035151</v>
      </c>
      <c r="L41" s="90">
        <v>781517</v>
      </c>
      <c r="M41" s="91">
        <v>5364695</v>
      </c>
      <c r="N41" s="45">
        <f t="shared" si="9"/>
        <v>-0.85432219352637939</v>
      </c>
    </row>
    <row r="42" spans="1:14" ht="15" customHeight="1" x14ac:dyDescent="0.35">
      <c r="A42" s="17" t="s">
        <v>6</v>
      </c>
      <c r="B42" s="88">
        <v>313977</v>
      </c>
      <c r="C42" s="89">
        <v>256923</v>
      </c>
      <c r="D42" s="93">
        <v>495319</v>
      </c>
      <c r="E42" s="88">
        <v>98321</v>
      </c>
      <c r="F42" s="80">
        <v>74594</v>
      </c>
      <c r="G42" s="16">
        <f t="shared" si="8"/>
        <v>0.31808188326138831</v>
      </c>
      <c r="H42" s="23"/>
      <c r="I42" s="83">
        <v>2163099</v>
      </c>
      <c r="J42" s="91">
        <v>1743325</v>
      </c>
      <c r="K42" s="92">
        <v>3067460</v>
      </c>
      <c r="L42" s="90">
        <v>682077</v>
      </c>
      <c r="M42" s="84">
        <v>476928</v>
      </c>
      <c r="N42" s="45">
        <f t="shared" si="9"/>
        <v>0.43014668880837359</v>
      </c>
    </row>
    <row r="43" spans="1:14" ht="15" customHeight="1" x14ac:dyDescent="0.35">
      <c r="A43" s="17" t="s">
        <v>4</v>
      </c>
      <c r="B43" s="88">
        <v>15483</v>
      </c>
      <c r="C43" s="80">
        <v>0</v>
      </c>
      <c r="D43" s="81">
        <v>53014</v>
      </c>
      <c r="E43" s="82">
        <v>0</v>
      </c>
      <c r="F43" s="80">
        <v>0</v>
      </c>
      <c r="G43" s="16"/>
      <c r="H43" s="23"/>
      <c r="I43" s="83">
        <v>135476</v>
      </c>
      <c r="J43" s="91">
        <v>0</v>
      </c>
      <c r="K43" s="102">
        <v>438638</v>
      </c>
      <c r="L43" s="83">
        <v>0</v>
      </c>
      <c r="M43" s="84">
        <v>0</v>
      </c>
      <c r="N43" s="45"/>
    </row>
    <row r="44" spans="1:14" ht="15" customHeight="1" x14ac:dyDescent="0.35">
      <c r="A44" s="17" t="s">
        <v>11</v>
      </c>
      <c r="B44" s="88">
        <v>0</v>
      </c>
      <c r="C44" s="89">
        <v>0</v>
      </c>
      <c r="D44" s="81">
        <v>3640</v>
      </c>
      <c r="E44" s="82">
        <v>0</v>
      </c>
      <c r="F44" s="80">
        <v>0</v>
      </c>
      <c r="G44" s="16"/>
      <c r="H44" s="23"/>
      <c r="I44" s="90">
        <v>0</v>
      </c>
      <c r="J44" s="91">
        <v>0</v>
      </c>
      <c r="K44" s="92">
        <v>44192</v>
      </c>
      <c r="L44" s="83">
        <v>0</v>
      </c>
      <c r="M44" s="87">
        <v>0</v>
      </c>
      <c r="N44" s="45"/>
    </row>
    <row r="45" spans="1:14" ht="15" customHeight="1" x14ac:dyDescent="0.35">
      <c r="A45" s="17" t="s">
        <v>13</v>
      </c>
      <c r="B45" s="82">
        <v>10</v>
      </c>
      <c r="C45" s="89">
        <v>0</v>
      </c>
      <c r="D45" s="81">
        <v>0</v>
      </c>
      <c r="E45" s="82">
        <v>0</v>
      </c>
      <c r="F45" s="80">
        <v>0</v>
      </c>
      <c r="G45" s="16"/>
      <c r="H45" s="23"/>
      <c r="I45" s="83">
        <v>49</v>
      </c>
      <c r="J45" s="84">
        <v>0</v>
      </c>
      <c r="K45" s="92">
        <v>0</v>
      </c>
      <c r="L45" s="83">
        <v>0</v>
      </c>
      <c r="M45" s="84">
        <v>0</v>
      </c>
      <c r="N45" s="45"/>
    </row>
    <row r="46" spans="1:14" s="20" customFormat="1" ht="15" customHeight="1" x14ac:dyDescent="0.35">
      <c r="A46" s="32" t="s">
        <v>42</v>
      </c>
      <c r="B46" s="103">
        <f>SUM(B36:B45)</f>
        <v>2199411</v>
      </c>
      <c r="C46" s="103">
        <f>SUM(C36:C45)</f>
        <v>5311332</v>
      </c>
      <c r="D46" s="103">
        <f>SUM(D36:D45)</f>
        <v>15940332</v>
      </c>
      <c r="E46" s="103">
        <f>SUM(E36:E45)</f>
        <v>3412290</v>
      </c>
      <c r="F46" s="103">
        <f>SUM(F36:F45)</f>
        <v>3746262</v>
      </c>
      <c r="G46" s="33">
        <f t="shared" si="8"/>
        <v>-8.9148062788988069E-2</v>
      </c>
      <c r="H46" s="23"/>
      <c r="I46" s="95">
        <f>SUM(I36:I45)</f>
        <v>12619141</v>
      </c>
      <c r="J46" s="95">
        <f>SUM(J36:J45)</f>
        <v>29672067</v>
      </c>
      <c r="K46" s="95">
        <f>SUM(K36:K45)</f>
        <v>97975318</v>
      </c>
      <c r="L46" s="95">
        <f>SUM(L36:L45)</f>
        <v>18780192</v>
      </c>
      <c r="M46" s="95">
        <f>SUM(M36:M45)</f>
        <v>23651917</v>
      </c>
      <c r="N46" s="46">
        <f>(L46-M46)/M46</f>
        <v>-0.20597590461694923</v>
      </c>
    </row>
    <row r="47" spans="1:14" ht="15" customHeight="1" x14ac:dyDescent="0.35">
      <c r="A47" s="19" t="s">
        <v>28</v>
      </c>
      <c r="B47" s="96">
        <v>173989604</v>
      </c>
      <c r="C47" s="97">
        <v>152051352</v>
      </c>
      <c r="D47" s="98">
        <v>185882466</v>
      </c>
      <c r="E47" s="96">
        <v>42734805</v>
      </c>
      <c r="F47" s="97">
        <v>46037145</v>
      </c>
      <c r="G47" s="107">
        <f>(E47-F47)/F47</f>
        <v>-7.1732076348348703E-2</v>
      </c>
      <c r="H47" s="23"/>
      <c r="I47" s="108">
        <v>1317949478</v>
      </c>
      <c r="J47" s="109">
        <v>1217187709</v>
      </c>
      <c r="K47" s="110">
        <v>1501840192</v>
      </c>
      <c r="L47" s="108">
        <v>321687875</v>
      </c>
      <c r="M47" s="109">
        <v>354248833</v>
      </c>
      <c r="N47" s="9">
        <f>(L47-M47)/M47</f>
        <v>-9.1915498279143235E-2</v>
      </c>
    </row>
    <row r="48" spans="1:14" ht="15" customHeight="1" x14ac:dyDescent="0.35">
      <c r="A48" s="39" t="s">
        <v>25</v>
      </c>
      <c r="B48" s="62">
        <f>+B46/B47</f>
        <v>1.2641048369763517E-2</v>
      </c>
      <c r="C48" s="62">
        <f t="shared" ref="C48:F48" si="10">+C46/C47</f>
        <v>3.4931172463366189E-2</v>
      </c>
      <c r="D48" s="62">
        <f t="shared" si="10"/>
        <v>8.5754898474394034E-2</v>
      </c>
      <c r="E48" s="62">
        <f t="shared" si="10"/>
        <v>7.9848030194591968E-2</v>
      </c>
      <c r="F48" s="62">
        <f t="shared" si="10"/>
        <v>8.1374768135600073E-2</v>
      </c>
      <c r="G48" s="42"/>
      <c r="H48" s="23"/>
      <c r="I48" s="62">
        <f>+I46/I47</f>
        <v>9.5748290891617925E-3</v>
      </c>
      <c r="J48" s="62">
        <f t="shared" ref="J48:M48" si="11">+J46/J47</f>
        <v>2.4377560486851746E-2</v>
      </c>
      <c r="K48" s="62">
        <f t="shared" si="11"/>
        <v>6.523684645136997E-2</v>
      </c>
      <c r="L48" s="62">
        <f t="shared" si="11"/>
        <v>5.8380167421603936E-2</v>
      </c>
      <c r="M48" s="62">
        <f t="shared" si="11"/>
        <v>6.6766393553652159E-2</v>
      </c>
      <c r="N48" s="43"/>
    </row>
    <row r="49" spans="1:14" ht="14.5" x14ac:dyDescent="0.35">
      <c r="A49" s="48"/>
      <c r="B49" s="29"/>
      <c r="C49" s="29"/>
      <c r="D49" s="29"/>
      <c r="E49" s="29"/>
      <c r="F49" s="29"/>
      <c r="G49" s="35"/>
      <c r="H49" s="23"/>
      <c r="I49" s="29"/>
      <c r="J49" s="29"/>
      <c r="K49" s="29"/>
      <c r="L49" s="29"/>
      <c r="M49" s="29"/>
      <c r="N49" s="23"/>
    </row>
    <row r="50" spans="1:14" ht="14.5" x14ac:dyDescent="0.35">
      <c r="A50" s="17" t="s">
        <v>0</v>
      </c>
      <c r="B50" s="29"/>
      <c r="C50" s="29"/>
      <c r="D50" s="29"/>
      <c r="E50" s="29"/>
      <c r="F50" s="29"/>
      <c r="G50" s="4"/>
      <c r="H50" s="4"/>
      <c r="I50" s="4"/>
      <c r="J50" s="4"/>
      <c r="K50" s="4"/>
      <c r="L50" s="4"/>
      <c r="M50" s="4"/>
      <c r="N50" s="4"/>
    </row>
    <row r="51" spans="1:14" x14ac:dyDescent="0.25">
      <c r="G51" s="4"/>
      <c r="H51" s="4"/>
      <c r="I51" s="4"/>
      <c r="J51" s="4"/>
      <c r="K51" s="4"/>
      <c r="L51" s="4"/>
      <c r="M51" s="4"/>
      <c r="N51" s="4"/>
    </row>
    <row r="52" spans="1:14" x14ac:dyDescent="0.25">
      <c r="G52" s="4"/>
      <c r="H52" s="4"/>
      <c r="I52" s="4"/>
      <c r="J52" s="4"/>
      <c r="K52" s="4"/>
      <c r="L52" s="4"/>
      <c r="M52" s="4"/>
      <c r="N52" s="4"/>
    </row>
    <row r="53" spans="1:14" x14ac:dyDescent="0.25">
      <c r="G53" s="4"/>
      <c r="H53" s="4"/>
      <c r="I53" s="4"/>
      <c r="J53" s="4"/>
      <c r="K53" s="4"/>
      <c r="L53" s="4"/>
      <c r="M53" s="4"/>
      <c r="N53" s="4"/>
    </row>
    <row r="54" spans="1:14" x14ac:dyDescent="0.25">
      <c r="G54" s="4"/>
      <c r="H54" s="4"/>
      <c r="I54" s="4"/>
      <c r="J54" s="4"/>
      <c r="K54" s="4"/>
      <c r="L54" s="4"/>
      <c r="M54" s="4"/>
      <c r="N54" s="4"/>
    </row>
    <row r="55" spans="1:14" x14ac:dyDescent="0.25">
      <c r="G55" s="4"/>
      <c r="H55" s="4"/>
      <c r="I55" s="4"/>
      <c r="J55" s="4"/>
      <c r="K55" s="4"/>
      <c r="L55" s="4"/>
      <c r="M55" s="4"/>
      <c r="N55" s="4"/>
    </row>
    <row r="56" spans="1:14" x14ac:dyDescent="0.25">
      <c r="G56" s="4"/>
      <c r="H56" s="4"/>
      <c r="I56" s="4"/>
      <c r="J56" s="4"/>
      <c r="K56" s="4"/>
      <c r="L56" s="4"/>
      <c r="M56" s="4"/>
      <c r="N56" s="4"/>
    </row>
    <row r="57" spans="1:14" x14ac:dyDescent="0.25">
      <c r="G57" s="4"/>
      <c r="H57" s="4"/>
      <c r="I57" s="4"/>
      <c r="J57" s="4"/>
      <c r="K57" s="4"/>
      <c r="L57" s="4"/>
      <c r="M57" s="4"/>
      <c r="N57" s="4"/>
    </row>
    <row r="58" spans="1:14" x14ac:dyDescent="0.25">
      <c r="G58" s="4"/>
      <c r="H58" s="4"/>
      <c r="I58" s="4"/>
      <c r="J58" s="4"/>
      <c r="K58" s="4"/>
      <c r="L58" s="4"/>
      <c r="M58" s="4"/>
      <c r="N58" s="4"/>
    </row>
    <row r="59" spans="1:14" x14ac:dyDescent="0.25">
      <c r="G59" s="4"/>
      <c r="H59" s="4"/>
      <c r="I59" s="4"/>
      <c r="J59" s="4"/>
      <c r="K59" s="4"/>
      <c r="L59" s="4"/>
      <c r="M59" s="4"/>
      <c r="N59" s="4"/>
    </row>
    <row r="60" spans="1:14" x14ac:dyDescent="0.25">
      <c r="G60" s="4"/>
      <c r="H60" s="4"/>
      <c r="I60" s="4"/>
      <c r="J60" s="4"/>
      <c r="K60" s="4"/>
      <c r="L60" s="4"/>
      <c r="M60" s="4"/>
      <c r="N60" s="4"/>
    </row>
    <row r="61" spans="1:14" x14ac:dyDescent="0.25">
      <c r="G61" s="4"/>
      <c r="H61" s="4"/>
      <c r="I61" s="4"/>
      <c r="J61" s="4"/>
      <c r="K61" s="4"/>
      <c r="L61" s="4"/>
      <c r="M61" s="4"/>
      <c r="N61" s="4"/>
    </row>
    <row r="62" spans="1:14" x14ac:dyDescent="0.25">
      <c r="G62" s="4"/>
      <c r="H62" s="4"/>
      <c r="I62" s="4"/>
      <c r="J62" s="4"/>
      <c r="K62" s="4"/>
      <c r="L62" s="4"/>
      <c r="M62" s="4"/>
      <c r="N62" s="4"/>
    </row>
    <row r="63" spans="1:14" x14ac:dyDescent="0.25">
      <c r="G63" s="4"/>
      <c r="H63" s="4"/>
      <c r="I63" s="4"/>
      <c r="J63" s="4"/>
      <c r="K63" s="4"/>
      <c r="L63" s="4"/>
      <c r="M63" s="4"/>
      <c r="N63" s="4"/>
    </row>
    <row r="64" spans="1:14" x14ac:dyDescent="0.25">
      <c r="G64" s="4"/>
      <c r="H64" s="4"/>
      <c r="I64" s="4"/>
      <c r="J64" s="4"/>
      <c r="K64" s="4"/>
      <c r="L64" s="4"/>
      <c r="M64" s="4"/>
      <c r="N64" s="4"/>
    </row>
    <row r="65" spans="7:14" x14ac:dyDescent="0.25">
      <c r="G65" s="4"/>
      <c r="H65" s="4"/>
      <c r="I65" s="4"/>
      <c r="J65" s="4"/>
      <c r="K65" s="4"/>
      <c r="L65" s="4"/>
      <c r="M65" s="4"/>
      <c r="N65" s="4"/>
    </row>
    <row r="66" spans="7:14" x14ac:dyDescent="0.25">
      <c r="G66" s="4"/>
      <c r="H66" s="4"/>
      <c r="I66" s="4"/>
      <c r="J66" s="4"/>
      <c r="K66" s="4"/>
      <c r="L66" s="4"/>
      <c r="M66" s="4"/>
      <c r="N66" s="4"/>
    </row>
    <row r="67" spans="7:14" x14ac:dyDescent="0.25">
      <c r="G67" s="4"/>
      <c r="H67" s="4"/>
      <c r="I67" s="4"/>
      <c r="J67" s="4"/>
      <c r="K67" s="4"/>
      <c r="L67" s="4"/>
      <c r="M67" s="4"/>
      <c r="N67" s="4"/>
    </row>
  </sheetData>
  <mergeCells count="3">
    <mergeCell ref="A1:N1"/>
    <mergeCell ref="B3:G3"/>
    <mergeCell ref="I3:N3"/>
  </mergeCells>
  <pageMargins left="0.25" right="0.25" top="0.25" bottom="0.2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topLeftCell="A21" zoomScaleNormal="100" workbookViewId="0">
      <selection activeCell="S42" sqref="S42"/>
    </sheetView>
  </sheetViews>
  <sheetFormatPr defaultColWidth="9.1796875" defaultRowHeight="12.5" x14ac:dyDescent="0.25"/>
  <cols>
    <col min="1" max="1" width="21.1796875" style="4" customWidth="1"/>
    <col min="2" max="4" width="12.7265625" style="4" bestFit="1" customWidth="1"/>
    <col min="5" max="6" width="14.81640625" style="4" bestFit="1" customWidth="1"/>
    <col min="7" max="7" width="7.1796875" style="4" bestFit="1" customWidth="1"/>
    <col min="8" max="8" width="1.7265625" style="4" customWidth="1"/>
    <col min="9" max="11" width="13.81640625" style="4" bestFit="1" customWidth="1"/>
    <col min="12" max="13" width="14.81640625" style="4" bestFit="1" customWidth="1"/>
    <col min="14" max="14" width="6.54296875" style="4" bestFit="1" customWidth="1"/>
    <col min="15" max="15" width="9.1796875" style="4"/>
    <col min="16" max="16" width="14.26953125" style="4" bestFit="1" customWidth="1"/>
    <col min="17" max="16384" width="9.1796875" style="4"/>
  </cols>
  <sheetData>
    <row r="1" spans="1:17" ht="21" x14ac:dyDescent="0.5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7" s="49" customFormat="1" ht="8.5" customHeight="1" x14ac:dyDescent="0.3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7" s="49" customFormat="1" ht="14.5" x14ac:dyDescent="0.35">
      <c r="A3" s="2"/>
      <c r="B3" s="68" t="s">
        <v>21</v>
      </c>
      <c r="C3" s="69"/>
      <c r="D3" s="70"/>
      <c r="E3" s="69"/>
      <c r="F3" s="69"/>
      <c r="G3" s="71"/>
      <c r="H3" s="2"/>
      <c r="I3" s="68" t="s">
        <v>22</v>
      </c>
      <c r="J3" s="69"/>
      <c r="K3" s="70"/>
      <c r="L3" s="69"/>
      <c r="M3" s="69"/>
      <c r="N3" s="71"/>
    </row>
    <row r="4" spans="1:17" s="49" customFormat="1" ht="29" x14ac:dyDescent="0.35">
      <c r="A4" s="2"/>
      <c r="B4" s="57">
        <v>2018</v>
      </c>
      <c r="C4" s="58">
        <v>2019</v>
      </c>
      <c r="D4" s="52">
        <v>2020</v>
      </c>
      <c r="E4" s="59" t="str">
        <f>'Red Meat Imports from EU'!L4</f>
        <v>YTD March 2021</v>
      </c>
      <c r="F4" s="59" t="str">
        <f>'Red Meat Imports from EU'!M4</f>
        <v>YTD March 2020</v>
      </c>
      <c r="G4" s="59" t="s">
        <v>44</v>
      </c>
      <c r="H4" s="34"/>
      <c r="I4" s="57">
        <v>2018</v>
      </c>
      <c r="J4" s="58">
        <v>2019</v>
      </c>
      <c r="K4" s="52">
        <v>2020</v>
      </c>
      <c r="L4" s="59" t="str">
        <f>E4</f>
        <v>YTD March 2021</v>
      </c>
      <c r="M4" s="59" t="str">
        <f>F4</f>
        <v>YTD March 2020</v>
      </c>
      <c r="N4" s="59" t="s">
        <v>44</v>
      </c>
    </row>
    <row r="5" spans="1:17" s="49" customFormat="1" ht="15" customHeight="1" x14ac:dyDescent="0.35">
      <c r="A5" s="12" t="s">
        <v>30</v>
      </c>
      <c r="B5" s="38"/>
      <c r="C5" s="5"/>
      <c r="D5" s="25"/>
      <c r="E5" s="55"/>
      <c r="F5" s="18"/>
      <c r="G5" s="16"/>
      <c r="H5" s="34"/>
      <c r="I5" s="44"/>
      <c r="J5" s="11"/>
      <c r="K5" s="37"/>
      <c r="L5" s="14"/>
      <c r="M5" s="11"/>
      <c r="N5" s="16"/>
    </row>
    <row r="6" spans="1:17" s="49" customFormat="1" ht="15" customHeight="1" x14ac:dyDescent="0.35">
      <c r="A6" s="7" t="s">
        <v>4</v>
      </c>
      <c r="B6" s="111">
        <v>5532</v>
      </c>
      <c r="C6" s="112">
        <v>3761</v>
      </c>
      <c r="D6" s="113">
        <v>0</v>
      </c>
      <c r="E6" s="111">
        <v>24500</v>
      </c>
      <c r="F6" s="112">
        <v>0</v>
      </c>
      <c r="G6" s="45"/>
      <c r="H6" s="34"/>
      <c r="I6" s="114">
        <v>38868</v>
      </c>
      <c r="J6" s="115">
        <v>26416</v>
      </c>
      <c r="K6" s="116">
        <v>0</v>
      </c>
      <c r="L6" s="117">
        <v>86944</v>
      </c>
      <c r="M6" s="118">
        <v>0</v>
      </c>
      <c r="N6" s="45"/>
    </row>
    <row r="7" spans="1:17" s="49" customFormat="1" ht="15" customHeight="1" x14ac:dyDescent="0.35">
      <c r="A7" s="7" t="s">
        <v>6</v>
      </c>
      <c r="B7" s="111">
        <v>43439</v>
      </c>
      <c r="C7" s="112">
        <v>108084</v>
      </c>
      <c r="D7" s="113">
        <v>51615</v>
      </c>
      <c r="E7" s="82">
        <v>9919</v>
      </c>
      <c r="F7" s="80">
        <v>13098</v>
      </c>
      <c r="G7" s="45">
        <f>(E7-F7)/F7</f>
        <v>-0.24270881050542067</v>
      </c>
      <c r="H7" s="34"/>
      <c r="I7" s="114">
        <v>254098</v>
      </c>
      <c r="J7" s="115">
        <v>557647</v>
      </c>
      <c r="K7" s="116">
        <v>312904</v>
      </c>
      <c r="L7" s="119">
        <v>61459</v>
      </c>
      <c r="M7" s="87">
        <v>78007</v>
      </c>
      <c r="N7" s="45">
        <v>-0.83567130992491812</v>
      </c>
    </row>
    <row r="8" spans="1:17" s="49" customFormat="1" ht="15" customHeight="1" x14ac:dyDescent="0.35">
      <c r="A8" s="7" t="s">
        <v>43</v>
      </c>
      <c r="B8" s="111">
        <v>0</v>
      </c>
      <c r="C8" s="112">
        <v>0</v>
      </c>
      <c r="D8" s="113">
        <v>25500</v>
      </c>
      <c r="E8" s="86">
        <v>0</v>
      </c>
      <c r="F8" s="112">
        <v>0</v>
      </c>
      <c r="G8" s="45"/>
      <c r="H8" s="34"/>
      <c r="I8" s="114">
        <v>0</v>
      </c>
      <c r="J8" s="115">
        <v>0</v>
      </c>
      <c r="K8" s="116">
        <v>26561</v>
      </c>
      <c r="L8" s="119">
        <v>0</v>
      </c>
      <c r="M8" s="118">
        <v>0</v>
      </c>
      <c r="N8" s="45"/>
    </row>
    <row r="9" spans="1:17" s="49" customFormat="1" ht="15" customHeight="1" x14ac:dyDescent="0.35">
      <c r="A9" s="7" t="s">
        <v>5</v>
      </c>
      <c r="B9" s="111">
        <v>810383</v>
      </c>
      <c r="C9" s="112">
        <v>1329249</v>
      </c>
      <c r="D9" s="113">
        <v>199632</v>
      </c>
      <c r="E9" s="111">
        <v>0</v>
      </c>
      <c r="F9" s="112">
        <v>199632</v>
      </c>
      <c r="G9" s="45"/>
      <c r="H9" s="34"/>
      <c r="I9" s="114">
        <v>2248713</v>
      </c>
      <c r="J9" s="115">
        <v>4037323</v>
      </c>
      <c r="K9" s="116">
        <v>663448</v>
      </c>
      <c r="L9" s="117">
        <v>0</v>
      </c>
      <c r="M9" s="118">
        <v>663448</v>
      </c>
      <c r="N9" s="45"/>
    </row>
    <row r="10" spans="1:17" s="49" customFormat="1" ht="15" customHeight="1" x14ac:dyDescent="0.35">
      <c r="A10" s="7" t="s">
        <v>36</v>
      </c>
      <c r="B10" s="111">
        <v>102921</v>
      </c>
      <c r="C10" s="112">
        <v>256162</v>
      </c>
      <c r="D10" s="113">
        <v>101808</v>
      </c>
      <c r="E10" s="111">
        <v>0</v>
      </c>
      <c r="F10" s="112">
        <v>101808</v>
      </c>
      <c r="G10" s="45"/>
      <c r="H10" s="34"/>
      <c r="I10" s="114">
        <v>288665</v>
      </c>
      <c r="J10" s="115">
        <v>699020</v>
      </c>
      <c r="K10" s="116">
        <v>258106</v>
      </c>
      <c r="L10" s="117">
        <v>0</v>
      </c>
      <c r="M10" s="118">
        <v>258106</v>
      </c>
      <c r="N10" s="45"/>
    </row>
    <row r="11" spans="1:17" s="49" customFormat="1" ht="15" customHeight="1" x14ac:dyDescent="0.35">
      <c r="A11" s="7" t="s">
        <v>1</v>
      </c>
      <c r="B11" s="111">
        <v>37876</v>
      </c>
      <c r="C11" s="112">
        <v>0</v>
      </c>
      <c r="D11" s="113">
        <v>0</v>
      </c>
      <c r="E11" s="82">
        <v>0</v>
      </c>
      <c r="F11" s="112">
        <v>0</v>
      </c>
      <c r="G11" s="45"/>
      <c r="H11" s="34"/>
      <c r="I11" s="114">
        <v>110802</v>
      </c>
      <c r="J11" s="115">
        <v>0</v>
      </c>
      <c r="K11" s="116">
        <v>0</v>
      </c>
      <c r="L11" s="119">
        <v>0</v>
      </c>
      <c r="M11" s="118">
        <v>0</v>
      </c>
      <c r="N11" s="61"/>
    </row>
    <row r="12" spans="1:17" s="49" customFormat="1" ht="15" customHeight="1" x14ac:dyDescent="0.35">
      <c r="A12" s="7" t="s">
        <v>3</v>
      </c>
      <c r="B12" s="111">
        <v>207526</v>
      </c>
      <c r="C12" s="112">
        <v>160138</v>
      </c>
      <c r="D12" s="113">
        <v>0</v>
      </c>
      <c r="E12" s="82">
        <v>0</v>
      </c>
      <c r="F12" s="78">
        <v>0</v>
      </c>
      <c r="G12" s="45"/>
      <c r="H12" s="34"/>
      <c r="I12" s="114">
        <v>406907</v>
      </c>
      <c r="J12" s="115">
        <v>499641</v>
      </c>
      <c r="K12" s="116">
        <v>0</v>
      </c>
      <c r="L12" s="119">
        <v>0</v>
      </c>
      <c r="M12" s="87">
        <v>0</v>
      </c>
      <c r="N12" s="45"/>
    </row>
    <row r="13" spans="1:17" s="49" customFormat="1" ht="15" customHeight="1" x14ac:dyDescent="0.35">
      <c r="A13" s="7" t="s">
        <v>2</v>
      </c>
      <c r="B13" s="111">
        <v>165958</v>
      </c>
      <c r="C13" s="112">
        <v>174203</v>
      </c>
      <c r="D13" s="81">
        <v>165460</v>
      </c>
      <c r="E13" s="82">
        <v>0</v>
      </c>
      <c r="F13" s="80">
        <v>48353</v>
      </c>
      <c r="G13" s="45"/>
      <c r="H13" s="34"/>
      <c r="I13" s="114">
        <v>617597</v>
      </c>
      <c r="J13" s="115">
        <v>572630</v>
      </c>
      <c r="K13" s="102">
        <v>652896</v>
      </c>
      <c r="L13" s="83">
        <v>0</v>
      </c>
      <c r="M13" s="84">
        <v>239934</v>
      </c>
      <c r="N13" s="61"/>
    </row>
    <row r="14" spans="1:17" s="49" customFormat="1" ht="15" customHeight="1" x14ac:dyDescent="0.35">
      <c r="A14" s="7" t="s">
        <v>8</v>
      </c>
      <c r="B14" s="82">
        <v>25007</v>
      </c>
      <c r="C14" s="80">
        <v>0</v>
      </c>
      <c r="D14" s="113">
        <v>20670</v>
      </c>
      <c r="E14" s="82">
        <v>0</v>
      </c>
      <c r="F14" s="78">
        <v>0</v>
      </c>
      <c r="G14" s="45"/>
      <c r="H14" s="34"/>
      <c r="I14" s="83">
        <v>109449</v>
      </c>
      <c r="J14" s="84">
        <v>0</v>
      </c>
      <c r="K14" s="116">
        <v>122982</v>
      </c>
      <c r="L14" s="119">
        <v>0</v>
      </c>
      <c r="M14" s="87">
        <v>0</v>
      </c>
      <c r="N14" s="61"/>
    </row>
    <row r="15" spans="1:17" s="49" customFormat="1" ht="15" customHeight="1" x14ac:dyDescent="0.35">
      <c r="A15" s="7" t="s">
        <v>7</v>
      </c>
      <c r="B15" s="111">
        <v>93679</v>
      </c>
      <c r="C15" s="80">
        <v>89442</v>
      </c>
      <c r="D15" s="81">
        <v>35273</v>
      </c>
      <c r="E15" s="82">
        <v>0</v>
      </c>
      <c r="F15" s="80">
        <v>35273</v>
      </c>
      <c r="G15" s="45"/>
      <c r="H15" s="34"/>
      <c r="I15" s="114">
        <v>301361</v>
      </c>
      <c r="J15" s="84">
        <v>263904</v>
      </c>
      <c r="K15" s="102">
        <v>116444</v>
      </c>
      <c r="L15" s="83">
        <v>0</v>
      </c>
      <c r="M15" s="84">
        <v>116444</v>
      </c>
      <c r="N15" s="61"/>
    </row>
    <row r="16" spans="1:17" s="50" customFormat="1" ht="15" customHeight="1" x14ac:dyDescent="0.35">
      <c r="A16" s="12" t="s">
        <v>39</v>
      </c>
      <c r="B16" s="120">
        <f>SUM(B6:B15)</f>
        <v>1492321</v>
      </c>
      <c r="C16" s="120">
        <f>SUM(C6:C15)</f>
        <v>2121039</v>
      </c>
      <c r="D16" s="120">
        <f>SUM(D6:D15)</f>
        <v>599958</v>
      </c>
      <c r="E16" s="120">
        <f>SUM(E6:E15)</f>
        <v>34419</v>
      </c>
      <c r="F16" s="120">
        <f>SUM(F6:F15)</f>
        <v>398164</v>
      </c>
      <c r="G16" s="121">
        <v>-0.7178509931480026</v>
      </c>
      <c r="H16" s="34"/>
      <c r="I16" s="122">
        <f>SUM(I6:I15)</f>
        <v>4376460</v>
      </c>
      <c r="J16" s="122">
        <f>SUM(J6:J15)</f>
        <v>6656581</v>
      </c>
      <c r="K16" s="122">
        <f>SUM(K6:K15)</f>
        <v>2153341</v>
      </c>
      <c r="L16" s="122">
        <f>SUM(L6:L15)</f>
        <v>148403</v>
      </c>
      <c r="M16" s="122">
        <f>SUM(M6:M15)</f>
        <v>1355939</v>
      </c>
      <c r="N16" s="46">
        <f>(L16-M16)/M16</f>
        <v>-0.89055333610140275</v>
      </c>
      <c r="P16" s="49"/>
      <c r="Q16" s="49"/>
    </row>
    <row r="17" spans="1:17" s="50" customFormat="1" ht="15" customHeight="1" x14ac:dyDescent="0.35">
      <c r="A17" s="19" t="s">
        <v>31</v>
      </c>
      <c r="B17" s="123">
        <v>1261992967</v>
      </c>
      <c r="C17" s="124">
        <v>1262326384</v>
      </c>
      <c r="D17" s="125">
        <v>1488454910</v>
      </c>
      <c r="E17" s="123">
        <v>384058410</v>
      </c>
      <c r="F17" s="124">
        <v>371778108</v>
      </c>
      <c r="G17" s="9">
        <f>(E17-F17)/F17</f>
        <v>3.3031267134212214E-2</v>
      </c>
      <c r="H17" s="34"/>
      <c r="I17" s="126">
        <v>3857427855</v>
      </c>
      <c r="J17" s="127">
        <v>4247639124</v>
      </c>
      <c r="K17" s="128">
        <v>5093325144</v>
      </c>
      <c r="L17" s="126">
        <v>1267891999</v>
      </c>
      <c r="M17" s="127">
        <v>1302968004</v>
      </c>
      <c r="N17" s="47">
        <f>(L17-M17)/M17</f>
        <v>-2.6920081607775228E-2</v>
      </c>
      <c r="P17" s="49"/>
      <c r="Q17" s="49"/>
    </row>
    <row r="18" spans="1:17" s="50" customFormat="1" ht="15" customHeight="1" x14ac:dyDescent="0.35">
      <c r="A18" s="19" t="s">
        <v>25</v>
      </c>
      <c r="B18" s="62">
        <f>+B16/B17</f>
        <v>1.1825113443758202E-3</v>
      </c>
      <c r="C18" s="62">
        <f t="shared" ref="C18" si="0">+C16/C17</f>
        <v>1.6802619567206955E-3</v>
      </c>
      <c r="D18" s="62">
        <f t="shared" ref="D18" si="1">+D16/D17</f>
        <v>4.0307435312232604E-4</v>
      </c>
      <c r="E18" s="62">
        <f t="shared" ref="E18" si="2">+E16/E17</f>
        <v>8.9619180582453596E-5</v>
      </c>
      <c r="F18" s="62">
        <f t="shared" ref="F18" si="3">+F16/F17</f>
        <v>1.0709721509476293E-3</v>
      </c>
      <c r="G18" s="40"/>
      <c r="H18" s="34"/>
      <c r="I18" s="62">
        <f>+I16/I17</f>
        <v>1.134553947477522E-3</v>
      </c>
      <c r="J18" s="62">
        <f t="shared" ref="J18" si="4">+J16/J17</f>
        <v>1.5671248911869661E-3</v>
      </c>
      <c r="K18" s="62">
        <f t="shared" ref="K18" si="5">+K16/K17</f>
        <v>4.2277705410907496E-4</v>
      </c>
      <c r="L18" s="62">
        <f t="shared" ref="L18" si="6">+L16/L17</f>
        <v>1.1704703564424024E-4</v>
      </c>
      <c r="M18" s="62">
        <f t="shared" ref="M18" si="7">+M16/M17</f>
        <v>1.0406541034295421E-3</v>
      </c>
      <c r="N18" s="40"/>
      <c r="P18" s="49"/>
      <c r="Q18" s="49"/>
    </row>
    <row r="19" spans="1:17" s="49" customFormat="1" ht="15" customHeight="1" x14ac:dyDescent="0.35">
      <c r="A19" s="1"/>
      <c r="B19" s="15"/>
      <c r="C19" s="13"/>
      <c r="D19" s="22"/>
      <c r="E19" s="26"/>
      <c r="F19" s="23"/>
      <c r="G19" s="16"/>
      <c r="H19" s="34"/>
      <c r="I19" s="10"/>
      <c r="J19" s="6"/>
      <c r="K19" s="31"/>
      <c r="L19" s="10"/>
      <c r="M19" s="6"/>
      <c r="N19" s="16"/>
    </row>
    <row r="20" spans="1:17" s="49" customFormat="1" ht="15" customHeight="1" x14ac:dyDescent="0.35">
      <c r="A20" s="12" t="s">
        <v>33</v>
      </c>
      <c r="B20" s="8"/>
      <c r="C20" s="5"/>
      <c r="D20" s="24"/>
      <c r="E20" s="55"/>
      <c r="F20" s="18"/>
      <c r="G20" s="25"/>
      <c r="H20" s="34"/>
      <c r="I20" s="14"/>
      <c r="J20" s="11"/>
      <c r="K20" s="37"/>
      <c r="L20" s="14"/>
      <c r="M20" s="11"/>
      <c r="N20" s="25"/>
    </row>
    <row r="21" spans="1:17" s="51" customFormat="1" ht="15" customHeight="1" x14ac:dyDescent="0.35">
      <c r="A21" s="7" t="s">
        <v>2</v>
      </c>
      <c r="B21" s="82">
        <v>0</v>
      </c>
      <c r="C21" s="80">
        <v>0</v>
      </c>
      <c r="D21" s="81">
        <v>2427</v>
      </c>
      <c r="E21" s="72">
        <v>0</v>
      </c>
      <c r="F21" s="80">
        <v>0</v>
      </c>
      <c r="G21" s="45" t="s">
        <v>27</v>
      </c>
      <c r="H21" s="34"/>
      <c r="I21" s="83">
        <v>0</v>
      </c>
      <c r="J21" s="84">
        <v>0</v>
      </c>
      <c r="K21" s="102">
        <v>14274</v>
      </c>
      <c r="L21" s="75">
        <v>0</v>
      </c>
      <c r="M21" s="84">
        <v>0</v>
      </c>
      <c r="N21" s="45" t="s">
        <v>27</v>
      </c>
    </row>
    <row r="22" spans="1:17" s="51" customFormat="1" ht="15" customHeight="1" x14ac:dyDescent="0.35">
      <c r="A22" s="7" t="s">
        <v>5</v>
      </c>
      <c r="B22" s="82">
        <v>0</v>
      </c>
      <c r="C22" s="80">
        <v>0</v>
      </c>
      <c r="D22" s="81">
        <v>555</v>
      </c>
      <c r="E22" s="72">
        <v>0</v>
      </c>
      <c r="F22" s="80">
        <v>0</v>
      </c>
      <c r="G22" s="45"/>
      <c r="H22" s="34"/>
      <c r="I22" s="83">
        <v>0</v>
      </c>
      <c r="J22" s="84">
        <v>0</v>
      </c>
      <c r="K22" s="102">
        <v>3266</v>
      </c>
      <c r="L22" s="75">
        <v>0</v>
      </c>
      <c r="M22" s="84">
        <v>0</v>
      </c>
      <c r="N22" s="45"/>
    </row>
    <row r="23" spans="1:17" s="51" customFormat="1" ht="15" customHeight="1" x14ac:dyDescent="0.35">
      <c r="A23" s="7" t="s">
        <v>6</v>
      </c>
      <c r="B23" s="82">
        <v>0</v>
      </c>
      <c r="C23" s="80">
        <v>236</v>
      </c>
      <c r="D23" s="81">
        <v>0</v>
      </c>
      <c r="E23" s="72">
        <v>0</v>
      </c>
      <c r="F23" s="80">
        <v>0</v>
      </c>
      <c r="G23" s="45"/>
      <c r="H23" s="34"/>
      <c r="I23" s="83">
        <v>0</v>
      </c>
      <c r="J23" s="84">
        <v>1408</v>
      </c>
      <c r="K23" s="102">
        <v>0</v>
      </c>
      <c r="L23" s="75">
        <v>0</v>
      </c>
      <c r="M23" s="84">
        <v>0</v>
      </c>
      <c r="N23" s="45"/>
    </row>
    <row r="24" spans="1:17" s="50" customFormat="1" ht="15" customHeight="1" x14ac:dyDescent="0.35">
      <c r="A24" s="12" t="s">
        <v>40</v>
      </c>
      <c r="B24" s="103">
        <f>SUM(B21:B23)</f>
        <v>0</v>
      </c>
      <c r="C24" s="103">
        <f t="shared" ref="C24:F24" si="8">SUM(C21:C23)</f>
        <v>236</v>
      </c>
      <c r="D24" s="103">
        <f t="shared" si="8"/>
        <v>2982</v>
      </c>
      <c r="E24" s="103">
        <f t="shared" si="8"/>
        <v>0</v>
      </c>
      <c r="F24" s="103">
        <f t="shared" si="8"/>
        <v>0</v>
      </c>
      <c r="G24" s="60" t="s">
        <v>27</v>
      </c>
      <c r="H24" s="34"/>
      <c r="I24" s="103">
        <f>SUM(I21:I23)</f>
        <v>0</v>
      </c>
      <c r="J24" s="103">
        <f t="shared" ref="J24" si="9">SUM(J21:J23)</f>
        <v>1408</v>
      </c>
      <c r="K24" s="103">
        <f t="shared" ref="K24" si="10">SUM(K21:K23)</f>
        <v>17540</v>
      </c>
      <c r="L24" s="103">
        <f t="shared" ref="L24" si="11">SUM(L21:L23)</f>
        <v>0</v>
      </c>
      <c r="M24" s="103">
        <f t="shared" ref="M24" si="12">SUM(M21:M23)</f>
        <v>0</v>
      </c>
      <c r="N24" s="60" t="s">
        <v>27</v>
      </c>
    </row>
    <row r="25" spans="1:17" s="50" customFormat="1" ht="15" customHeight="1" x14ac:dyDescent="0.35">
      <c r="A25" s="3" t="s">
        <v>32</v>
      </c>
      <c r="B25" s="129">
        <v>4111954</v>
      </c>
      <c r="C25" s="130">
        <v>2411737</v>
      </c>
      <c r="D25" s="131">
        <v>2578757</v>
      </c>
      <c r="E25" s="129">
        <v>1059998</v>
      </c>
      <c r="F25" s="130">
        <v>468179</v>
      </c>
      <c r="G25" s="9">
        <f>(E25-F25)/F25</f>
        <v>1.2640870265432667</v>
      </c>
      <c r="H25" s="34"/>
      <c r="I25" s="132">
        <v>37279933</v>
      </c>
      <c r="J25" s="133">
        <v>22053040</v>
      </c>
      <c r="K25" s="134">
        <v>21149513</v>
      </c>
      <c r="L25" s="132">
        <v>7403644</v>
      </c>
      <c r="M25" s="133">
        <v>3930092</v>
      </c>
      <c r="N25" s="9">
        <f>(L25-M25)/M25</f>
        <v>0.88383478045806563</v>
      </c>
    </row>
    <row r="26" spans="1:17" s="50" customFormat="1" ht="15" customHeight="1" x14ac:dyDescent="0.35">
      <c r="A26" s="3" t="s">
        <v>24</v>
      </c>
      <c r="B26" s="62">
        <f>+B24/B25</f>
        <v>0</v>
      </c>
      <c r="C26" s="62">
        <f t="shared" ref="C26" si="13">+C24/C25</f>
        <v>9.7854782673235103E-5</v>
      </c>
      <c r="D26" s="62">
        <f t="shared" ref="D26" si="14">+D24/D25</f>
        <v>1.1563710733504553E-3</v>
      </c>
      <c r="E26" s="62">
        <f t="shared" ref="E26" si="15">+E24/E25</f>
        <v>0</v>
      </c>
      <c r="F26" s="62">
        <f t="shared" ref="F26" si="16">+F24/F25</f>
        <v>0</v>
      </c>
      <c r="G26" s="40"/>
      <c r="H26" s="34"/>
      <c r="I26" s="62">
        <f>+I24/I25</f>
        <v>0</v>
      </c>
      <c r="J26" s="62">
        <f t="shared" ref="J26" si="17">+J24/J25</f>
        <v>6.3846072922372606E-5</v>
      </c>
      <c r="K26" s="62">
        <f t="shared" ref="K26" si="18">+K24/K25</f>
        <v>8.2933351704126714E-4</v>
      </c>
      <c r="L26" s="62">
        <f t="shared" ref="L26" si="19">+L24/L25</f>
        <v>0</v>
      </c>
      <c r="M26" s="62">
        <f t="shared" ref="M26" si="20">+M24/M25</f>
        <v>0</v>
      </c>
      <c r="N26" s="40"/>
    </row>
    <row r="27" spans="1:17" s="49" customFormat="1" ht="15" customHeight="1" x14ac:dyDescent="0.35">
      <c r="A27" s="3"/>
      <c r="B27" s="15"/>
      <c r="C27" s="13"/>
      <c r="D27" s="22"/>
      <c r="E27" s="26"/>
      <c r="F27" s="23"/>
      <c r="G27" s="25"/>
      <c r="H27" s="34"/>
      <c r="I27" s="10"/>
      <c r="J27" s="6"/>
      <c r="K27" s="31"/>
      <c r="L27" s="10"/>
      <c r="M27" s="6"/>
      <c r="N27" s="25"/>
    </row>
    <row r="28" spans="1:17" s="49" customFormat="1" ht="15" customHeight="1" x14ac:dyDescent="0.35">
      <c r="A28" s="12" t="s">
        <v>35</v>
      </c>
      <c r="B28" s="15"/>
      <c r="C28" s="13"/>
      <c r="D28" s="22"/>
      <c r="E28" s="26"/>
      <c r="F28" s="23"/>
      <c r="G28" s="25"/>
      <c r="H28" s="34"/>
      <c r="I28" s="10"/>
      <c r="J28" s="6"/>
      <c r="K28" s="31"/>
      <c r="L28" s="10"/>
      <c r="M28" s="6"/>
      <c r="N28" s="25"/>
    </row>
    <row r="29" spans="1:17" s="49" customFormat="1" ht="15" customHeight="1" x14ac:dyDescent="0.35">
      <c r="A29" s="2" t="s">
        <v>2</v>
      </c>
      <c r="B29" s="88">
        <v>322802</v>
      </c>
      <c r="C29" s="89">
        <v>245253</v>
      </c>
      <c r="D29" s="93">
        <v>383593</v>
      </c>
      <c r="E29" s="135">
        <v>55074</v>
      </c>
      <c r="F29" s="136">
        <v>48372</v>
      </c>
      <c r="G29" s="45">
        <f>(E29-F29)/F29</f>
        <v>0.13855122798313074</v>
      </c>
      <c r="H29" s="34"/>
      <c r="I29" s="90">
        <v>7112922</v>
      </c>
      <c r="J29" s="91">
        <v>5624584</v>
      </c>
      <c r="K29" s="92">
        <v>7499480</v>
      </c>
      <c r="L29" s="137">
        <v>1217676</v>
      </c>
      <c r="M29" s="138">
        <v>1154037</v>
      </c>
      <c r="N29" s="45">
        <f>(L29-M29)/M29</f>
        <v>5.514467907008181E-2</v>
      </c>
    </row>
    <row r="30" spans="1:17" s="49" customFormat="1" ht="15" customHeight="1" x14ac:dyDescent="0.35">
      <c r="A30" s="2" t="s">
        <v>3</v>
      </c>
      <c r="B30" s="88">
        <v>0</v>
      </c>
      <c r="C30" s="89">
        <v>78223</v>
      </c>
      <c r="D30" s="93">
        <v>331063</v>
      </c>
      <c r="E30" s="135">
        <v>54079</v>
      </c>
      <c r="F30" s="136">
        <v>53592</v>
      </c>
      <c r="G30" s="45">
        <f>(E30-F30)/F30</f>
        <v>9.0871771906254669E-3</v>
      </c>
      <c r="H30" s="34"/>
      <c r="I30" s="90">
        <v>0</v>
      </c>
      <c r="J30" s="91">
        <v>1179228</v>
      </c>
      <c r="K30" s="92">
        <v>5539644</v>
      </c>
      <c r="L30" s="137">
        <v>912011</v>
      </c>
      <c r="M30" s="138">
        <v>909366</v>
      </c>
      <c r="N30" s="45">
        <f t="shared" ref="N30:N31" si="21">(L30-M30)/M30</f>
        <v>2.908619851632896E-3</v>
      </c>
    </row>
    <row r="31" spans="1:17" s="49" customFormat="1" ht="15" customHeight="1" x14ac:dyDescent="0.35">
      <c r="A31" s="2" t="s">
        <v>6</v>
      </c>
      <c r="B31" s="88">
        <v>12601</v>
      </c>
      <c r="C31" s="89">
        <v>68001</v>
      </c>
      <c r="D31" s="93">
        <v>59239</v>
      </c>
      <c r="E31" s="82">
        <v>13471</v>
      </c>
      <c r="F31" s="80">
        <v>3586</v>
      </c>
      <c r="G31" s="45">
        <f>(E31-F31)/F31</f>
        <v>2.7565532626882319</v>
      </c>
      <c r="H31" s="34"/>
      <c r="I31" s="90">
        <v>167046</v>
      </c>
      <c r="J31" s="91">
        <v>737379</v>
      </c>
      <c r="K31" s="92">
        <v>507772</v>
      </c>
      <c r="L31" s="119">
        <v>169478</v>
      </c>
      <c r="M31" s="87">
        <v>53750</v>
      </c>
      <c r="N31" s="45">
        <f t="shared" si="21"/>
        <v>2.153079069767442</v>
      </c>
    </row>
    <row r="32" spans="1:17" s="49" customFormat="1" ht="15" customHeight="1" x14ac:dyDescent="0.35">
      <c r="A32" s="2" t="s">
        <v>7</v>
      </c>
      <c r="B32" s="82">
        <v>0</v>
      </c>
      <c r="C32" s="80">
        <v>0</v>
      </c>
      <c r="D32" s="81">
        <v>25390</v>
      </c>
      <c r="E32" s="82">
        <v>10191</v>
      </c>
      <c r="F32" s="80">
        <v>0</v>
      </c>
      <c r="G32" s="45"/>
      <c r="H32" s="34"/>
      <c r="I32" s="83">
        <v>0</v>
      </c>
      <c r="J32" s="84">
        <v>0</v>
      </c>
      <c r="K32" s="102">
        <v>151776</v>
      </c>
      <c r="L32" s="119">
        <v>129434</v>
      </c>
      <c r="M32" s="87">
        <v>0</v>
      </c>
      <c r="N32" s="45"/>
      <c r="O32" s="1"/>
    </row>
    <row r="33" spans="1:22" s="49" customFormat="1" ht="15" customHeight="1" x14ac:dyDescent="0.35">
      <c r="A33" s="2" t="s">
        <v>45</v>
      </c>
      <c r="B33" s="82">
        <v>0</v>
      </c>
      <c r="C33" s="80">
        <v>0</v>
      </c>
      <c r="D33" s="93">
        <v>0</v>
      </c>
      <c r="E33" s="82">
        <v>5003</v>
      </c>
      <c r="F33" s="80">
        <v>0</v>
      </c>
      <c r="G33" s="45"/>
      <c r="H33" s="34"/>
      <c r="I33" s="83">
        <v>0</v>
      </c>
      <c r="J33" s="84">
        <v>0</v>
      </c>
      <c r="K33" s="92">
        <v>0</v>
      </c>
      <c r="L33" s="119">
        <v>56231</v>
      </c>
      <c r="M33" s="87">
        <v>0</v>
      </c>
      <c r="N33" s="45"/>
      <c r="O33" s="1"/>
    </row>
    <row r="34" spans="1:22" s="49" customFormat="1" ht="15" customHeight="1" x14ac:dyDescent="0.35">
      <c r="A34" s="1" t="s">
        <v>5</v>
      </c>
      <c r="B34" s="82">
        <v>18898</v>
      </c>
      <c r="C34" s="80">
        <v>30563</v>
      </c>
      <c r="D34" s="93">
        <v>3314</v>
      </c>
      <c r="E34" s="82">
        <v>3582</v>
      </c>
      <c r="F34" s="80">
        <v>0</v>
      </c>
      <c r="G34" s="45"/>
      <c r="H34" s="34"/>
      <c r="I34" s="83">
        <v>216495</v>
      </c>
      <c r="J34" s="84">
        <v>555457</v>
      </c>
      <c r="K34" s="92">
        <v>61092</v>
      </c>
      <c r="L34" s="119">
        <v>45891</v>
      </c>
      <c r="M34" s="87">
        <v>0</v>
      </c>
      <c r="N34" s="45"/>
      <c r="O34" s="1"/>
    </row>
    <row r="35" spans="1:22" s="49" customFormat="1" ht="15" customHeight="1" x14ac:dyDescent="0.35">
      <c r="A35" s="1" t="s">
        <v>15</v>
      </c>
      <c r="B35" s="82">
        <v>16263</v>
      </c>
      <c r="C35" s="80">
        <v>72311</v>
      </c>
      <c r="D35" s="93">
        <v>74087</v>
      </c>
      <c r="E35" s="135">
        <v>0</v>
      </c>
      <c r="F35" s="80">
        <v>37512</v>
      </c>
      <c r="G35" s="45"/>
      <c r="H35" s="34"/>
      <c r="I35" s="83">
        <v>172794</v>
      </c>
      <c r="J35" s="84">
        <v>1358203</v>
      </c>
      <c r="K35" s="92">
        <v>1289706</v>
      </c>
      <c r="L35" s="117">
        <v>0</v>
      </c>
      <c r="M35" s="87">
        <v>674942</v>
      </c>
      <c r="N35" s="45"/>
      <c r="O35" s="1"/>
      <c r="P35" s="50"/>
      <c r="Q35" s="50"/>
      <c r="R35" s="50"/>
      <c r="S35" s="50"/>
      <c r="T35" s="50"/>
      <c r="U35" s="50"/>
      <c r="V35" s="50"/>
    </row>
    <row r="36" spans="1:22" s="49" customFormat="1" ht="15" customHeight="1" x14ac:dyDescent="0.35">
      <c r="A36" s="1" t="s">
        <v>9</v>
      </c>
      <c r="B36" s="82">
        <v>43000</v>
      </c>
      <c r="C36" s="80">
        <v>0</v>
      </c>
      <c r="D36" s="93">
        <v>0</v>
      </c>
      <c r="E36" s="135">
        <v>0</v>
      </c>
      <c r="F36" s="80">
        <v>0</v>
      </c>
      <c r="G36" s="45"/>
      <c r="H36" s="34"/>
      <c r="I36" s="83">
        <v>98583</v>
      </c>
      <c r="J36" s="84">
        <v>0</v>
      </c>
      <c r="K36" s="92">
        <v>0</v>
      </c>
      <c r="L36" s="117">
        <v>0</v>
      </c>
      <c r="M36" s="87">
        <v>0</v>
      </c>
      <c r="N36" s="45"/>
      <c r="O36" s="1"/>
      <c r="P36" s="50"/>
      <c r="Q36" s="50"/>
      <c r="R36" s="50"/>
      <c r="S36" s="50"/>
      <c r="T36" s="50"/>
      <c r="U36" s="50"/>
      <c r="V36" s="50"/>
    </row>
    <row r="37" spans="1:22" s="50" customFormat="1" ht="15" customHeight="1" x14ac:dyDescent="0.35">
      <c r="A37" s="32" t="s">
        <v>41</v>
      </c>
      <c r="B37" s="103">
        <f>SUM(B29:B36)</f>
        <v>413564</v>
      </c>
      <c r="C37" s="103">
        <f t="shared" ref="C37:F37" si="22">SUM(C29:C36)</f>
        <v>494351</v>
      </c>
      <c r="D37" s="103">
        <f t="shared" si="22"/>
        <v>876686</v>
      </c>
      <c r="E37" s="103">
        <f t="shared" si="22"/>
        <v>141400</v>
      </c>
      <c r="F37" s="103">
        <f t="shared" si="22"/>
        <v>143062</v>
      </c>
      <c r="G37" s="46">
        <f>(E37-F37)/F37</f>
        <v>-1.1617340733388321E-2</v>
      </c>
      <c r="H37" s="34"/>
      <c r="I37" s="103">
        <f>SUM(I29:I36)</f>
        <v>7767840</v>
      </c>
      <c r="J37" s="103">
        <f t="shared" ref="J37:M37" si="23">SUM(J29:J36)</f>
        <v>9454851</v>
      </c>
      <c r="K37" s="103">
        <f t="shared" si="23"/>
        <v>15049470</v>
      </c>
      <c r="L37" s="103">
        <f t="shared" si="23"/>
        <v>2530721</v>
      </c>
      <c r="M37" s="103">
        <f t="shared" si="23"/>
        <v>2792095</v>
      </c>
      <c r="N37" s="46">
        <f>(L37-M37)/M37</f>
        <v>-9.3612144285921503E-2</v>
      </c>
    </row>
    <row r="38" spans="1:22" s="50" customFormat="1" ht="15" customHeight="1" x14ac:dyDescent="0.35">
      <c r="A38" s="19" t="s">
        <v>34</v>
      </c>
      <c r="B38" s="129">
        <v>394466726</v>
      </c>
      <c r="C38" s="130">
        <v>436214123</v>
      </c>
      <c r="D38" s="131">
        <v>422530712</v>
      </c>
      <c r="E38" s="129">
        <v>108263803</v>
      </c>
      <c r="F38" s="130">
        <v>97336437</v>
      </c>
      <c r="G38" s="9">
        <f>(E38-F38)/F38</f>
        <v>0.11226387914733307</v>
      </c>
      <c r="H38" s="34"/>
      <c r="I38" s="132">
        <v>2710729050</v>
      </c>
      <c r="J38" s="133">
        <v>3195478108</v>
      </c>
      <c r="K38" s="134">
        <v>3235589085</v>
      </c>
      <c r="L38" s="132">
        <v>803073866</v>
      </c>
      <c r="M38" s="133">
        <v>726356758</v>
      </c>
      <c r="N38" s="9">
        <f>(L38-M38)/M38</f>
        <v>0.10561904622631735</v>
      </c>
    </row>
    <row r="39" spans="1:22" s="50" customFormat="1" ht="15" customHeight="1" x14ac:dyDescent="0.35">
      <c r="A39" s="39" t="s">
        <v>25</v>
      </c>
      <c r="B39" s="62">
        <f>+B37/B38</f>
        <v>1.0484128894562327E-3</v>
      </c>
      <c r="C39" s="62">
        <f t="shared" ref="C39:F39" si="24">+C37/C38</f>
        <v>1.1332760081222771E-3</v>
      </c>
      <c r="D39" s="62">
        <f t="shared" si="24"/>
        <v>2.0748456268428602E-3</v>
      </c>
      <c r="E39" s="62">
        <f t="shared" si="24"/>
        <v>1.3060690284452689E-3</v>
      </c>
      <c r="F39" s="62">
        <f t="shared" si="24"/>
        <v>1.4697682020146268E-3</v>
      </c>
      <c r="G39" s="40"/>
      <c r="H39" s="34"/>
      <c r="I39" s="62">
        <f>+I37/I38</f>
        <v>2.8655907162687469E-3</v>
      </c>
      <c r="J39" s="62">
        <f t="shared" ref="J39" si="25">+J37/J38</f>
        <v>2.9588220230110244E-3</v>
      </c>
      <c r="K39" s="62">
        <f t="shared" ref="K39" si="26">+K37/K38</f>
        <v>4.6512303029357018E-3</v>
      </c>
      <c r="L39" s="62">
        <f t="shared" ref="L39" si="27">+L37/L38</f>
        <v>3.1512929347398289E-3</v>
      </c>
      <c r="M39" s="62">
        <f t="shared" ref="M39" si="28">+M37/M38</f>
        <v>3.8439719452572369E-3</v>
      </c>
      <c r="N39" s="40"/>
    </row>
    <row r="40" spans="1:22" s="49" customFormat="1" ht="15" customHeight="1" x14ac:dyDescent="0.35">
      <c r="A40" s="17"/>
      <c r="B40" s="1"/>
      <c r="C40" s="1"/>
      <c r="D40" s="1"/>
      <c r="E40" s="1"/>
      <c r="F40" s="1"/>
      <c r="G40" s="1"/>
      <c r="H40" s="34"/>
      <c r="I40" s="1"/>
      <c r="J40" s="1"/>
      <c r="K40" s="1"/>
      <c r="L40" s="1"/>
      <c r="M40" s="1"/>
      <c r="N40" s="1"/>
      <c r="P40" s="50"/>
      <c r="Q40" s="50"/>
      <c r="R40" s="50"/>
      <c r="S40" s="50"/>
      <c r="T40" s="50"/>
      <c r="U40" s="50"/>
      <c r="V40" s="50"/>
    </row>
    <row r="41" spans="1:22" s="49" customFormat="1" ht="14.5" x14ac:dyDescent="0.35">
      <c r="A41" s="1" t="s">
        <v>0</v>
      </c>
      <c r="B41" s="1"/>
      <c r="C41" s="1"/>
      <c r="D41" s="1"/>
      <c r="E41" s="1"/>
      <c r="F41" s="1"/>
      <c r="G41" s="1"/>
      <c r="H41" s="1"/>
      <c r="P41" s="50"/>
      <c r="Q41" s="50"/>
      <c r="R41" s="50"/>
      <c r="S41" s="50"/>
      <c r="T41" s="50"/>
      <c r="U41" s="50"/>
      <c r="V41" s="50"/>
    </row>
  </sheetData>
  <mergeCells count="3">
    <mergeCell ref="A1:N1"/>
    <mergeCell ref="B3:G3"/>
    <mergeCell ref="I3:N3"/>
  </mergeCells>
  <pageMargins left="0.25" right="0.25" top="0.5" bottom="0.25" header="0.3" footer="0.3"/>
  <pageSetup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F0EEC104FAEA469225E23941523E57" ma:contentTypeVersion="4" ma:contentTypeDescription="Create a new document." ma:contentTypeScope="" ma:versionID="1bf33341cfbc0436637db78e1eb1c8b3">
  <xsd:schema xmlns:xsd="http://www.w3.org/2001/XMLSchema" xmlns:xs="http://www.w3.org/2001/XMLSchema" xmlns:p="http://schemas.microsoft.com/office/2006/metadata/properties" xmlns:ns2="1c769446-380c-45bd-9169-35de4c7d44c2" xmlns:ns3="adfcbb1c-bf73-4a98-adb7-0a955712b26a" targetNamespace="http://schemas.microsoft.com/office/2006/metadata/properties" ma:root="true" ma:fieldsID="90402a1a8a884614e857de9a7e096983" ns2:_="" ns3:_="">
    <xsd:import namespace="1c769446-380c-45bd-9169-35de4c7d44c2"/>
    <xsd:import namespace="adfcbb1c-bf73-4a98-adb7-0a955712b26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69446-380c-45bd-9169-35de4c7d44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cbb1c-bf73-4a98-adb7-0a955712b26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769446-380c-45bd-9169-35de4c7d44c2">AGR-9111673</_dlc_DocId>
    <_dlc_DocIdUrl xmlns="1c769446-380c-45bd-9169-35de4c7d44c2">
      <Url>https://collab.agr.gc.ca/co/sdad-ddas/_layouts/15/DocIdRedir.aspx?ID=AGR-9111673</Url>
      <Description>AGR-9111673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A365FBE-DB9F-4985-9B06-FF66E52A8A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769446-380c-45bd-9169-35de4c7d44c2"/>
    <ds:schemaRef ds:uri="adfcbb1c-bf73-4a98-adb7-0a955712b2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9675CE-2DB9-4042-B71A-A81B40DD18DE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1c769446-380c-45bd-9169-35de4c7d44c2"/>
    <ds:schemaRef ds:uri="http://schemas.openxmlformats.org/package/2006/metadata/core-properties"/>
    <ds:schemaRef ds:uri="http://purl.org/dc/dcmitype/"/>
    <ds:schemaRef ds:uri="adfcbb1c-bf73-4a98-adb7-0a955712b26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48825C3-8066-40ED-9E8F-68FBD080B52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C87A0F3-DBB2-4B7D-ABC8-3EE22382E6E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Red Meat Imports from EU</vt:lpstr>
      <vt:lpstr>Red Meat Exports to EU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Canadian Red Meat Trade with the EU - September 2019</dc:title>
  <dc:creator>Blandford, Diane</dc:creator>
  <cp:lastModifiedBy>Bianco, Carmine</cp:lastModifiedBy>
  <cp:lastPrinted>2019-07-25T13:50:53Z</cp:lastPrinted>
  <dcterms:created xsi:type="dcterms:W3CDTF">2017-03-15T14:49:28Z</dcterms:created>
  <dcterms:modified xsi:type="dcterms:W3CDTF">2021-05-07T17:06:15Z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0x01010009F0EEC104FAEA469225E23941523E57</vt:lpwstr>
  </property>
  <property fmtid="{D5CDD505-2E9C-101B-9397-08002B2CF9AE}" pid="3" name="IsMyDocuments">
    <vt:bool>true</vt:bool>
  </property>
  <property fmtid="{D5CDD505-2E9C-101B-9397-08002B2CF9AE}" pid="4" name="CollabLanguage">
    <vt:lpwstr>1;#English|8f96440b-db58-47c7-a037-bc6d620b1b41</vt:lpwstr>
  </property>
  <property fmtid="{D5CDD505-2E9C-101B-9397-08002B2CF9AE}" pid="5" name="TaxKeyword">
    <vt:lpwstr/>
  </property>
  <property fmtid="{D5CDD505-2E9C-101B-9397-08002B2CF9AE}" pid="6" name="Programs_COMM">
    <vt:lpwstr/>
  </property>
  <property fmtid="{D5CDD505-2E9C-101B-9397-08002B2CF9AE}" pid="7" name="ClientsPartners_SVEW">
    <vt:lpwstr/>
  </property>
  <property fmtid="{D5CDD505-2E9C-101B-9397-08002B2CF9AE}" pid="8" name="Topics_GEN">
    <vt:lpwstr/>
  </property>
  <property fmtid="{D5CDD505-2E9C-101B-9397-08002B2CF9AE}" pid="9" name="Countries_GEN">
    <vt:lpwstr/>
  </property>
  <property fmtid="{D5CDD505-2E9C-101B-9397-08002B2CF9AE}" pid="10" name="SecurityClassification">
    <vt:lpwstr>2;#Unclassified|ef54b954-8454-4cc4-8508-6921a91967b2</vt:lpwstr>
  </property>
  <property fmtid="{D5CDD505-2E9C-101B-9397-08002B2CF9AE}" pid="11" name="AAFCOrganization">
    <vt:lpwstr>98;#Market and Industry Services Branch|40e7c7a2-3dc9-42b5-974e-236c2f1a59fc</vt:lpwstr>
  </property>
  <property fmtid="{D5CDD505-2E9C-101B-9397-08002B2CF9AE}" pid="12" name="Roundtables_COMM">
    <vt:lpwstr/>
  </property>
  <property fmtid="{D5CDD505-2E9C-101B-9397-08002B2CF9AE}" pid="13" name="Branches_SVEW">
    <vt:lpwstr/>
  </property>
  <property fmtid="{D5CDD505-2E9C-101B-9397-08002B2CF9AE}" pid="14" name="TradeandSectorActivity_TRSD">
    <vt:lpwstr/>
  </property>
  <property fmtid="{D5CDD505-2E9C-101B-9397-08002B2CF9AE}" pid="15" name="Commodities_GEN">
    <vt:lpwstr/>
  </property>
  <property fmtid="{D5CDD505-2E9C-101B-9397-08002B2CF9AE}" pid="16" name="KnowledgeAsset">
    <vt:lpwstr>3;#No|58aa8913-bd01-4301-b02b-89e712ba2de9</vt:lpwstr>
  </property>
  <property fmtid="{D5CDD505-2E9C-101B-9397-08002B2CF9AE}" pid="17" name="Location_SQES">
    <vt:lpwstr/>
  </property>
  <property fmtid="{D5CDD505-2E9C-101B-9397-08002B2CF9AE}" pid="18" name="DocumentTypeOQNF">
    <vt:lpwstr/>
  </property>
  <property fmtid="{D5CDD505-2E9C-101B-9397-08002B2CF9AE}" pid="19" name="_dlc_DocIdItemGuid">
    <vt:lpwstr>f556fa9a-e29a-48c0-aeab-b6a6f88edb5f</vt:lpwstr>
  </property>
  <property fmtid="{D5CDD505-2E9C-101B-9397-08002B2CF9AE}" pid="20" name="ResourceName_GENTaxHTField">
    <vt:lpwstr/>
  </property>
  <property fmtid="{D5CDD505-2E9C-101B-9397-08002B2CF9AE}" pid="21" name="PolicyInstruments_ITMG">
    <vt:lpwstr/>
  </property>
  <property fmtid="{D5CDD505-2E9C-101B-9397-08002B2CF9AE}" pid="22" name="Order">
    <vt:r8>1641900</vt:r8>
  </property>
  <property fmtid="{D5CDD505-2E9C-101B-9397-08002B2CF9AE}" pid="23" name="TypesofEvents_COMMTaxHTField">
    <vt:lpwstr/>
  </property>
  <property fmtid="{D5CDD505-2E9C-101B-9397-08002B2CF9AE}" pid="24" name="ReferenceNumber_RPMN">
    <vt:lpwstr/>
  </property>
  <property fmtid="{D5CDD505-2E9C-101B-9397-08002B2CF9AE}" pid="25" name="IMTopics_IMGTTaxHTField">
    <vt:lpwstr/>
  </property>
  <property fmtid="{D5CDD505-2E9C-101B-9397-08002B2CF9AE}" pid="26" name="ReferenceNumber_DLMZTaxHTField">
    <vt:lpwstr/>
  </property>
  <property fmtid="{D5CDD505-2E9C-101B-9397-08002B2CF9AE}" pid="27" name="ClassificationGroupandLevel_BSBFTaxHTField">
    <vt:lpwstr/>
  </property>
  <property fmtid="{D5CDD505-2E9C-101B-9397-08002B2CF9AE}" pid="28" name="FiscalYear_SQES">
    <vt:lpwstr/>
  </property>
  <property fmtid="{D5CDD505-2E9C-101B-9397-08002B2CF9AE}" pid="29" name="DecisionNumber_SQESTaxHTField">
    <vt:lpwstr/>
  </property>
  <property fmtid="{D5CDD505-2E9C-101B-9397-08002B2CF9AE}" pid="30" name="ResourceName_GEN">
    <vt:lpwstr/>
  </property>
  <property fmtid="{D5CDD505-2E9C-101B-9397-08002B2CF9AE}" pid="31" name="LegislationAndRegulations_CJPB">
    <vt:lpwstr/>
  </property>
  <property fmtid="{D5CDD505-2E9C-101B-9397-08002B2CF9AE}" pid="32" name="TBNumber_MGTO">
    <vt:lpwstr/>
  </property>
  <property fmtid="{D5CDD505-2E9C-101B-9397-08002B2CF9AE}" pid="33" name="MethodofPayment_FINMTaxHTField">
    <vt:lpwstr/>
  </property>
  <property fmtid="{D5CDD505-2E9C-101B-9397-08002B2CF9AE}" pid="34" name="TBSubmissionName_FINM">
    <vt:lpwstr/>
  </property>
  <property fmtid="{D5CDD505-2E9C-101B-9397-08002B2CF9AE}" pid="35" name="i52568030b9e4b998046a2181ab614d4">
    <vt:lpwstr>Unclassified|ef54b954-8454-4cc4-8508-6921a91967b2</vt:lpwstr>
  </property>
  <property fmtid="{D5CDD505-2E9C-101B-9397-08002B2CF9AE}" pid="36" name="TaxKeywordTaxHTField">
    <vt:lpwstr/>
  </property>
  <property fmtid="{D5CDD505-2E9C-101B-9397-08002B2CF9AE}" pid="37" name="CaseNumber_SQES">
    <vt:lpwstr/>
  </property>
  <property fmtid="{D5CDD505-2E9C-101B-9397-08002B2CF9AE}" pid="38" name="StaffingProcessNumber_SQESTaxHTField">
    <vt:lpwstr/>
  </property>
  <property fmtid="{D5CDD505-2E9C-101B-9397-08002B2CF9AE}" pid="39" name="ReferenceNumber_DLMZ">
    <vt:lpwstr/>
  </property>
  <property fmtid="{D5CDD505-2E9C-101B-9397-08002B2CF9AE}" pid="40" name="OriginalDateCreated">
    <vt:filetime>2019-11-06T21:16:20Z</vt:filetime>
  </property>
  <property fmtid="{D5CDD505-2E9C-101B-9397-08002B2CF9AE}" pid="41" name="AAFCCommitteesVCEWTaxHTField">
    <vt:lpwstr/>
  </property>
  <property fmtid="{D5CDD505-2E9C-101B-9397-08002B2CF9AE}" pid="42" name="PositionNumber_SQESTaxHTField">
    <vt:lpwstr/>
  </property>
  <property fmtid="{D5CDD505-2E9C-101B-9397-08002B2CF9AE}" pid="43" name="Projects_SDEPTaxHTField">
    <vt:lpwstr/>
  </property>
  <property fmtid="{D5CDD505-2E9C-101B-9397-08002B2CF9AE}" pid="44" name="AAFCCommitteesVCEW">
    <vt:lpwstr/>
  </property>
  <property fmtid="{D5CDD505-2E9C-101B-9397-08002B2CF9AE}" pid="45" name="ContractNumber_FINM">
    <vt:lpwstr/>
  </property>
  <property fmtid="{D5CDD505-2E9C-101B-9397-08002B2CF9AE}" pid="46" name="HRTopics_UQUS">
    <vt:lpwstr/>
  </property>
  <property fmtid="{D5CDD505-2E9C-101B-9397-08002B2CF9AE}" pid="47" name="PositionNumber_SQES">
    <vt:lpwstr/>
  </property>
  <property fmtid="{D5CDD505-2E9C-101B-9397-08002B2CF9AE}" pid="48" name="FiscalYear_SQESTaxHTField">
    <vt:lpwstr/>
  </property>
  <property fmtid="{D5CDD505-2E9C-101B-9397-08002B2CF9AE}" pid="49" name="Employee_Name">
    <vt:lpwstr/>
  </property>
  <property fmtid="{D5CDD505-2E9C-101B-9397-08002B2CF9AE}" pid="50" name="MethodofPayment_FINM">
    <vt:lpwstr/>
  </property>
  <property fmtid="{D5CDD505-2E9C-101B-9397-08002B2CF9AE}" pid="51" name="ReportingType_FINMTaxHTField">
    <vt:lpwstr/>
  </property>
  <property fmtid="{D5CDD505-2E9C-101B-9397-08002B2CF9AE}" pid="52" name="FinancialCoding_FINMTaxHTField">
    <vt:lpwstr/>
  </property>
  <property fmtid="{D5CDD505-2E9C-101B-9397-08002B2CF9AE}" pid="53" name="EssentialIndicator">
    <vt:bool>false</vt:bool>
  </property>
  <property fmtid="{D5CDD505-2E9C-101B-9397-08002B2CF9AE}" pid="54" name="DecisionNumber_SQES">
    <vt:lpwstr/>
  </property>
  <property fmtid="{D5CDD505-2E9C-101B-9397-08002B2CF9AE}" pid="55" name="IMTopics_IMGT">
    <vt:lpwstr/>
  </property>
  <property fmtid="{D5CDD505-2E9C-101B-9397-08002B2CF9AE}" pid="56" name="ContractNumber_FINMTaxHTField">
    <vt:lpwstr/>
  </property>
  <property fmtid="{D5CDD505-2E9C-101B-9397-08002B2CF9AE}" pid="57" name="PolicyInstruments_ITMGTaxHTField">
    <vt:lpwstr/>
  </property>
  <property fmtid="{D5CDD505-2E9C-101B-9397-08002B2CF9AE}" pid="58" name="Projects_SDEP">
    <vt:lpwstr/>
  </property>
  <property fmtid="{D5CDD505-2E9C-101B-9397-08002B2CF9AE}" pid="59" name="FinancialCoding_FINM">
    <vt:lpwstr/>
  </property>
  <property fmtid="{D5CDD505-2E9C-101B-9397-08002B2CF9AE}" pid="60" name="HRTopics_UQUSTaxHTField">
    <vt:lpwstr/>
  </property>
  <property fmtid="{D5CDD505-2E9C-101B-9397-08002B2CF9AE}" pid="61" name="AAFCOrganizationTaxHTField">
    <vt:lpwstr>Market and Industry Services Branch|40e7c7a2-3dc9-42b5-974e-236c2f1a59fc</vt:lpwstr>
  </property>
  <property fmtid="{D5CDD505-2E9C-101B-9397-08002B2CF9AE}" pid="62" name="DelegationSchedules_MGTO">
    <vt:lpwstr/>
  </property>
  <property fmtid="{D5CDD505-2E9C-101B-9397-08002B2CF9AE}" pid="63" name="ClassificationGroupandLevel_BSBF">
    <vt:lpwstr/>
  </property>
  <property fmtid="{D5CDD505-2E9C-101B-9397-08002B2CF9AE}" pid="64" name="CaseNumber_SQESTaxHTField">
    <vt:lpwstr/>
  </property>
  <property fmtid="{D5CDD505-2E9C-101B-9397-08002B2CF9AE}" pid="65" name="StaffingProcessNumber_SQES">
    <vt:lpwstr/>
  </property>
  <property fmtid="{D5CDD505-2E9C-101B-9397-08002B2CF9AE}" pid="66" name="TaxCatchAll">
    <vt:lpwstr>3;#No|58aa8913-bd01-4301-b02b-89e712ba2de9;#2;#Unclassified|ef54b954-8454-4cc4-8508-6921a91967b2;#1;#English|8f96440b-db58-47c7-a037-bc6d620b1b41;#98;#Market and Industry Services Branch|40e7c7a2-3dc9-42b5-974e-236c2f1a59fc</vt:lpwstr>
  </property>
  <property fmtid="{D5CDD505-2E9C-101B-9397-08002B2CF9AE}" pid="67" name="KnowledgeAsset_TaxHTField">
    <vt:lpwstr>No|58aa8913-bd01-4301-b02b-89e712ba2de9</vt:lpwstr>
  </property>
  <property fmtid="{D5CDD505-2E9C-101B-9397-08002B2CF9AE}" pid="68" name="Trustee">
    <vt:lpwstr/>
  </property>
  <property fmtid="{D5CDD505-2E9C-101B-9397-08002B2CF9AE}" pid="69" name="TypesofEvents_COMM">
    <vt:lpwstr/>
  </property>
  <property fmtid="{D5CDD505-2E9C-101B-9397-08002B2CF9AE}" pid="70" name="LegislationAndRegulations_CJPBTaxHTField">
    <vt:lpwstr/>
  </property>
  <property fmtid="{D5CDD505-2E9C-101B-9397-08002B2CF9AE}" pid="71" name="ReferenceNumber_RPMNTaxHTField">
    <vt:lpwstr/>
  </property>
  <property fmtid="{D5CDD505-2E9C-101B-9397-08002B2CF9AE}" pid="72" name="DelegationSchedules_MGTOTaxHTField">
    <vt:lpwstr/>
  </property>
  <property fmtid="{D5CDD505-2E9C-101B-9397-08002B2CF9AE}" pid="73" name="TBSubmissionName_FINMTaxHTField">
    <vt:lpwstr/>
  </property>
  <property fmtid="{D5CDD505-2E9C-101B-9397-08002B2CF9AE}" pid="74" name="l1bb483b43ef4f2fad902e2dc2bde11b">
    <vt:lpwstr>English|8f96440b-db58-47c7-a037-bc6d620b1b41</vt:lpwstr>
  </property>
  <property fmtid="{D5CDD505-2E9C-101B-9397-08002B2CF9AE}" pid="75" name="ReportingType_FINM">
    <vt:lpwstr/>
  </property>
  <property fmtid="{D5CDD505-2E9C-101B-9397-08002B2CF9AE}" pid="76" name="TBNumber_MGTOTaxHTField">
    <vt:lpwstr/>
  </property>
  <property fmtid="{D5CDD505-2E9C-101B-9397-08002B2CF9AE}" pid="77" name="ClientsPartners_SVEWTaxHTField">
    <vt:lpwstr/>
  </property>
  <property fmtid="{D5CDD505-2E9C-101B-9397-08002B2CF9AE}" pid="78" name="Location_SQESTaxHTField">
    <vt:lpwstr/>
  </property>
  <property fmtid="{D5CDD505-2E9C-101B-9397-08002B2CF9AE}" pid="79" name="Roundtables_COMMTaxHTField">
    <vt:lpwstr/>
  </property>
  <property fmtid="{D5CDD505-2E9C-101B-9397-08002B2CF9AE}" pid="80" name="Branches_SVEWTaxHTField">
    <vt:lpwstr/>
  </property>
  <property fmtid="{D5CDD505-2E9C-101B-9397-08002B2CF9AE}" pid="81" name="Commodities_GENTaxHTField">
    <vt:lpwstr/>
  </property>
  <property fmtid="{D5CDD505-2E9C-101B-9397-08002B2CF9AE}" pid="82" name="TradeandSectorActivity_TRSDTaxHTField">
    <vt:lpwstr/>
  </property>
  <property fmtid="{D5CDD505-2E9C-101B-9397-08002B2CF9AE}" pid="83" name="Countries_GENTaxHTField">
    <vt:lpwstr/>
  </property>
  <property fmtid="{D5CDD505-2E9C-101B-9397-08002B2CF9AE}" pid="84" name="Topics_GENTaxHTField">
    <vt:lpwstr/>
  </property>
  <property fmtid="{D5CDD505-2E9C-101B-9397-08002B2CF9AE}" pid="85" name="DocumentTypeOQNFTaxHTField">
    <vt:lpwstr/>
  </property>
  <property fmtid="{D5CDD505-2E9C-101B-9397-08002B2CF9AE}" pid="86" name="Programs_COMMTaxHTField">
    <vt:lpwstr/>
  </property>
  <property fmtid="{D5CDD505-2E9C-101B-9397-08002B2CF9AE}" pid="87" name="eDOCS AutoSave">
    <vt:lpwstr/>
  </property>
</Properties>
</file>