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895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G7" i="5" l="1"/>
  <c r="N7" i="5"/>
  <c r="C31" i="4"/>
  <c r="D31" i="4"/>
  <c r="B31" i="4"/>
  <c r="J31" i="4"/>
  <c r="K31" i="4"/>
  <c r="I31" i="4"/>
  <c r="M31" i="4"/>
  <c r="L31" i="4"/>
  <c r="N28" i="4"/>
  <c r="G28" i="4"/>
  <c r="N20" i="4"/>
  <c r="F22" i="4"/>
  <c r="G20" i="4"/>
  <c r="E37" i="5" l="1"/>
  <c r="L37" i="5"/>
  <c r="M37" i="5"/>
  <c r="J24" i="5"/>
  <c r="K24" i="5"/>
  <c r="L24" i="5"/>
  <c r="M24" i="5"/>
  <c r="I24" i="5"/>
  <c r="C24" i="5"/>
  <c r="D24" i="5"/>
  <c r="E24" i="5"/>
  <c r="F24" i="5"/>
  <c r="B24" i="5"/>
  <c r="J16" i="5"/>
  <c r="K16" i="5"/>
  <c r="L16" i="5"/>
  <c r="M16" i="5"/>
  <c r="N12" i="5"/>
  <c r="N6" i="5"/>
  <c r="E16" i="5"/>
  <c r="F16" i="5"/>
  <c r="G12" i="5"/>
  <c r="G6" i="5"/>
  <c r="M46" i="4"/>
  <c r="E46" i="4"/>
  <c r="F46" i="4"/>
  <c r="J22" i="4"/>
  <c r="K22" i="4"/>
  <c r="L22" i="4"/>
  <c r="M22" i="4"/>
  <c r="I22" i="4"/>
  <c r="N22" i="4" l="1"/>
  <c r="N8" i="5"/>
  <c r="N9" i="5"/>
  <c r="N11" i="5"/>
  <c r="G9" i="5"/>
  <c r="G11" i="5"/>
  <c r="F31" i="4"/>
  <c r="G32" i="5" l="1"/>
  <c r="N32" i="5"/>
  <c r="G8" i="5" l="1"/>
  <c r="N40" i="4" l="1"/>
  <c r="G40" i="4"/>
  <c r="M4" i="4" l="1"/>
  <c r="F4" i="5" s="1"/>
  <c r="M4" i="5" s="1"/>
  <c r="L4" i="4"/>
  <c r="E4" i="5" s="1"/>
  <c r="L4" i="5" s="1"/>
  <c r="N27" i="4"/>
  <c r="G27" i="4"/>
  <c r="E31" i="4"/>
  <c r="J37" i="5" l="1"/>
  <c r="J39" i="5" s="1"/>
  <c r="K37" i="5"/>
  <c r="K39" i="5" s="1"/>
  <c r="L39" i="5"/>
  <c r="M39" i="5"/>
  <c r="I37" i="5"/>
  <c r="I39" i="5" s="1"/>
  <c r="G31" i="5"/>
  <c r="N30" i="5"/>
  <c r="N31" i="5"/>
  <c r="N29" i="5"/>
  <c r="C37" i="5"/>
  <c r="C39" i="5" s="1"/>
  <c r="D37" i="5"/>
  <c r="D39" i="5" s="1"/>
  <c r="E39" i="5"/>
  <c r="F39" i="5"/>
  <c r="B37" i="5"/>
  <c r="B39" i="5" s="1"/>
  <c r="G30" i="5"/>
  <c r="G29" i="5"/>
  <c r="N25" i="5"/>
  <c r="M26" i="5"/>
  <c r="L26" i="5"/>
  <c r="K26" i="5"/>
  <c r="J26" i="5"/>
  <c r="I26" i="5"/>
  <c r="C26" i="5"/>
  <c r="D26" i="5"/>
  <c r="E26" i="5"/>
  <c r="F26" i="5"/>
  <c r="B26" i="5"/>
  <c r="J18" i="5"/>
  <c r="K18" i="5"/>
  <c r="L18" i="5"/>
  <c r="M18" i="5"/>
  <c r="I16" i="5"/>
  <c r="I18" i="5" s="1"/>
  <c r="C16" i="5"/>
  <c r="C18" i="5" s="1"/>
  <c r="D16" i="5"/>
  <c r="D18" i="5" s="1"/>
  <c r="E18" i="5"/>
  <c r="F18" i="5"/>
  <c r="B16" i="5"/>
  <c r="B18" i="5" s="1"/>
  <c r="N47" i="4"/>
  <c r="N37" i="4"/>
  <c r="N38" i="4"/>
  <c r="N39" i="4"/>
  <c r="N41" i="4"/>
  <c r="N42" i="4"/>
  <c r="N36" i="4"/>
  <c r="G37" i="4"/>
  <c r="G38" i="4"/>
  <c r="G39" i="4"/>
  <c r="G41" i="4"/>
  <c r="G42" i="4"/>
  <c r="G36" i="4"/>
  <c r="N37" i="5" l="1"/>
  <c r="N16" i="5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G7" i="4"/>
  <c r="G8" i="4"/>
  <c r="G9" i="4"/>
  <c r="G10" i="4"/>
  <c r="G11" i="4"/>
  <c r="G12" i="4"/>
  <c r="G13" i="4"/>
  <c r="G14" i="4"/>
  <c r="G15" i="4"/>
  <c r="G16" i="4"/>
  <c r="G17" i="4"/>
  <c r="G18" i="4"/>
  <c r="G6" i="4"/>
  <c r="G37" i="5" l="1"/>
  <c r="J46" i="4" l="1"/>
  <c r="J48" i="4" s="1"/>
  <c r="K46" i="4"/>
  <c r="K48" i="4" s="1"/>
  <c r="L46" i="4"/>
  <c r="M48" i="4"/>
  <c r="I46" i="4"/>
  <c r="I48" i="4" s="1"/>
  <c r="N46" i="4" l="1"/>
  <c r="L48" i="4"/>
  <c r="C46" i="4"/>
  <c r="C48" i="4" s="1"/>
  <c r="D46" i="4"/>
  <c r="D48" i="4" s="1"/>
  <c r="F48" i="4"/>
  <c r="B46" i="4"/>
  <c r="B48" i="4" s="1"/>
  <c r="E48" i="4" l="1"/>
  <c r="G46" i="4"/>
  <c r="J33" i="4"/>
  <c r="K33" i="4"/>
  <c r="L33" i="4"/>
  <c r="M33" i="4"/>
  <c r="I33" i="4"/>
  <c r="C33" i="4"/>
  <c r="D33" i="4"/>
  <c r="E33" i="4"/>
  <c r="F33" i="4"/>
  <c r="B33" i="4"/>
  <c r="K24" i="4"/>
  <c r="L24" i="4"/>
  <c r="M24" i="4"/>
  <c r="J24" i="4"/>
  <c r="I24" i="4"/>
  <c r="E22" i="4"/>
  <c r="F24" i="4"/>
  <c r="D22" i="4"/>
  <c r="D24" i="4" s="1"/>
  <c r="C22" i="4"/>
  <c r="C24" i="4" s="1"/>
  <c r="B22" i="4"/>
  <c r="B24" i="4" s="1"/>
  <c r="E24" i="4" l="1"/>
  <c r="G22" i="4"/>
  <c r="G25" i="5"/>
  <c r="G23" i="4" l="1"/>
  <c r="N31" i="4" l="1"/>
  <c r="G31" i="4"/>
  <c r="G32" i="4" l="1"/>
  <c r="G47" i="4" l="1"/>
  <c r="N38" i="5"/>
  <c r="G38" i="5"/>
  <c r="N17" i="5"/>
  <c r="G17" i="5"/>
  <c r="N32" i="4"/>
  <c r="N23" i="4"/>
</calcChain>
</file>

<file path=xl/sharedStrings.xml><?xml version="1.0" encoding="utf-8"?>
<sst xmlns="http://schemas.openxmlformats.org/spreadsheetml/2006/main" count="89" uniqueCount="47">
  <si>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</si>
  <si>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</si>
  <si>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</si>
  <si>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</si>
  <si>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</si>
  <si>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</si>
  <si>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</si>
  <si>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</si>
  <si>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</si>
  <si>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</si>
  <si>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</si>
  <si>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</si>
  <si>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</si>
  <si>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</si>
  <si>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</si>
  <si>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</si>
  <si>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</si>
  <si>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</si>
  <si>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</si>
  <si>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</si>
  <si>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</si>
  <si>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</si>
  <si>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</si>
  <si>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</si>
  <si>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</si>
  <si>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</si>
  <si>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</si>
  <si>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</si>
  <si>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</si>
  <si>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</si>
  <si>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</si>
  <si>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</si>
  <si>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</si>
  <si>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</si>
  <si>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</si>
  <si>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</si>
  <si>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</si>
  <si>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</si>
  <si>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</si>
  <si>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</si>
  <si>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</si>
  <si>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</si>
  <si>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</si>
  <si>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 21-20</t>
  </si>
  <si>
    <t>Luxembourg</t>
  </si>
  <si>
    <t>YTD August 2021</t>
  </si>
  <si>
    <t>YTD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</si>
</sst>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9" fontId="32" fillId="0" borderId="2" xfId="3" applyFont="1" applyFill="1" applyBorder="1"/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2" borderId="1" xfId="0" applyNumberFormat="1" applyFont="1" applyFill="1" applyBorder="1" applyAlignment="1">
      <alignment horizontal="right"/>
    </xf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0" xfId="3" applyNumberFormat="1" applyFont="1" applyBorder="1"/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95" zoomScaleNormal="95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D42" sqref="D42"/>
    </sheetView>
  </sheetViews>
  <sheetFormatPr defaultColWidth="9.140625" defaultRowHeight="12.75" x14ac:dyDescent="0.2"/>
  <cols>
    <col min="1" max="1" width="21.140625" style="4" customWidth="1"/>
    <col min="2" max="4" width="11.7109375" style="35" bestFit="1" customWidth="1"/>
    <col min="5" max="6" width="14.85546875" style="35" bestFit="1" customWidth="1"/>
    <col min="7" max="7" width="8" style="35" customWidth="1"/>
    <col min="8" max="8" width="3.28515625" style="35" customWidth="1"/>
    <col min="9" max="10" width="14.5703125" style="35" bestFit="1" customWidth="1"/>
    <col min="11" max="11" width="14.5703125" style="35" customWidth="1"/>
    <col min="12" max="13" width="14.85546875" style="35" bestFit="1" customWidth="1"/>
    <col min="14" max="14" width="8.28515625" style="35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17" t="s">
        <v>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8.4499999999999993" customHeight="1" x14ac:dyDescent="0.2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</row>
    <row r="3" spans="1:14" ht="15.75" x14ac:dyDescent="0.25">
      <c r="A3" s="2"/>
      <c r="B3" s="118" t="s">
        <v>21</v>
      </c>
      <c r="C3" s="119"/>
      <c r="D3" s="120"/>
      <c r="E3" s="120"/>
      <c r="F3" s="120"/>
      <c r="G3" s="121"/>
      <c r="H3" s="18"/>
      <c r="I3" s="118" t="s">
        <v>22</v>
      </c>
      <c r="J3" s="120"/>
      <c r="K3" s="119"/>
      <c r="L3" s="120"/>
      <c r="M3" s="120"/>
      <c r="N3" s="121"/>
    </row>
    <row r="4" spans="1:14" ht="30" x14ac:dyDescent="0.25">
      <c r="A4" s="2"/>
      <c r="B4" s="56">
        <v>2018</v>
      </c>
      <c r="C4" s="57">
        <v>2019</v>
      </c>
      <c r="D4" s="51">
        <v>2020</v>
      </c>
      <c r="E4" s="58" t="s">
        <v>45</v>
      </c>
      <c r="F4" s="58" t="s">
        <v>46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August 2021</v>
      </c>
      <c r="M4" s="58" t="str">
        <f>F4</f>
        <v>YTD August 2020</v>
      </c>
      <c r="N4" s="58" t="s">
        <v>43</v>
      </c>
    </row>
    <row r="5" spans="1:14" ht="15" customHeight="1" x14ac:dyDescent="0.25">
      <c r="A5" s="12" t="s">
        <v>18</v>
      </c>
      <c r="B5" s="8"/>
      <c r="C5" s="18"/>
      <c r="D5" s="24"/>
      <c r="E5" s="40"/>
      <c r="F5" s="18"/>
      <c r="G5" s="16"/>
      <c r="H5" s="18"/>
      <c r="I5" s="14"/>
      <c r="J5" s="11"/>
      <c r="K5" s="36"/>
      <c r="L5" s="43"/>
      <c r="M5" s="11"/>
      <c r="N5" s="16"/>
    </row>
    <row r="6" spans="1:14" ht="15" customHeight="1" x14ac:dyDescent="0.25">
      <c r="A6" s="7" t="s">
        <v>5</v>
      </c>
      <c r="B6" s="90">
        <v>4030797</v>
      </c>
      <c r="C6" s="126">
        <v>4585332</v>
      </c>
      <c r="D6" s="127">
        <v>5716995</v>
      </c>
      <c r="E6" s="90">
        <v>13309443</v>
      </c>
      <c r="F6" s="126">
        <v>3747739</v>
      </c>
      <c r="G6" s="44">
        <f>(E6-F6)/F6</f>
        <v>2.5513260128306694</v>
      </c>
      <c r="H6" s="18"/>
      <c r="I6" s="91">
        <v>21085250</v>
      </c>
      <c r="J6" s="128">
        <v>23069641</v>
      </c>
      <c r="K6" s="129">
        <v>33512646</v>
      </c>
      <c r="L6" s="91">
        <v>60301113</v>
      </c>
      <c r="M6" s="128">
        <v>22556031</v>
      </c>
      <c r="N6" s="44">
        <f>(L6-M6)/M6</f>
        <v>1.6733920076630502</v>
      </c>
    </row>
    <row r="7" spans="1:14" ht="15" customHeight="1" x14ac:dyDescent="0.25">
      <c r="A7" s="7" t="s">
        <v>9</v>
      </c>
      <c r="B7" s="90">
        <v>4761362</v>
      </c>
      <c r="C7" s="126">
        <v>5088965</v>
      </c>
      <c r="D7" s="127">
        <v>5380580</v>
      </c>
      <c r="E7" s="90">
        <v>3016829</v>
      </c>
      <c r="F7" s="126">
        <v>3451222</v>
      </c>
      <c r="G7" s="44">
        <f t="shared" ref="G7:G20" si="0">(E7-F7)/F7</f>
        <v>-0.12586643223762481</v>
      </c>
      <c r="H7" s="18"/>
      <c r="I7" s="91">
        <v>28319200</v>
      </c>
      <c r="J7" s="128">
        <v>25787607</v>
      </c>
      <c r="K7" s="129">
        <v>30900697</v>
      </c>
      <c r="L7" s="91">
        <v>17464099</v>
      </c>
      <c r="M7" s="128">
        <v>19672973</v>
      </c>
      <c r="N7" s="44">
        <f t="shared" ref="N7:N20" si="1">(L7-M7)/M7</f>
        <v>-0.11227962342041541</v>
      </c>
    </row>
    <row r="8" spans="1:14" ht="15" customHeight="1" x14ac:dyDescent="0.25">
      <c r="A8" s="7" t="s">
        <v>7</v>
      </c>
      <c r="B8" s="90">
        <v>3475035</v>
      </c>
      <c r="C8" s="126">
        <v>3108025</v>
      </c>
      <c r="D8" s="127">
        <v>2973804</v>
      </c>
      <c r="E8" s="90">
        <v>2824684</v>
      </c>
      <c r="F8" s="126">
        <v>1655628</v>
      </c>
      <c r="G8" s="44">
        <f t="shared" si="0"/>
        <v>0.70611030980389311</v>
      </c>
      <c r="H8" s="18"/>
      <c r="I8" s="91">
        <v>20299822</v>
      </c>
      <c r="J8" s="128">
        <v>18542149</v>
      </c>
      <c r="K8" s="129">
        <v>19162530</v>
      </c>
      <c r="L8" s="91">
        <v>20709384</v>
      </c>
      <c r="M8" s="128">
        <v>9966596</v>
      </c>
      <c r="N8" s="44">
        <f t="shared" si="1"/>
        <v>1.0778793481746425</v>
      </c>
    </row>
    <row r="9" spans="1:14" ht="15" customHeight="1" x14ac:dyDescent="0.25">
      <c r="A9" s="7" t="s">
        <v>3</v>
      </c>
      <c r="B9" s="90">
        <v>2200169</v>
      </c>
      <c r="C9" s="126">
        <v>2595842</v>
      </c>
      <c r="D9" s="127">
        <v>2759803</v>
      </c>
      <c r="E9" s="90">
        <v>1685321</v>
      </c>
      <c r="F9" s="126">
        <v>1630372</v>
      </c>
      <c r="G9" s="44">
        <f t="shared" si="0"/>
        <v>3.3703351137041114E-2</v>
      </c>
      <c r="H9" s="18"/>
      <c r="I9" s="91">
        <v>38068880</v>
      </c>
      <c r="J9" s="128">
        <v>43861868</v>
      </c>
      <c r="K9" s="129">
        <v>50612355</v>
      </c>
      <c r="L9" s="91">
        <v>30690179</v>
      </c>
      <c r="M9" s="128">
        <v>29861191</v>
      </c>
      <c r="N9" s="44">
        <f t="shared" si="1"/>
        <v>2.7761384333263868E-2</v>
      </c>
    </row>
    <row r="10" spans="1:14" ht="15" customHeight="1" x14ac:dyDescent="0.25">
      <c r="A10" s="7" t="s">
        <v>8</v>
      </c>
      <c r="B10" s="90">
        <v>6165056</v>
      </c>
      <c r="C10" s="126">
        <v>2889811</v>
      </c>
      <c r="D10" s="127">
        <v>2803183</v>
      </c>
      <c r="E10" s="90">
        <v>1681145</v>
      </c>
      <c r="F10" s="126">
        <v>1785558</v>
      </c>
      <c r="G10" s="44">
        <f t="shared" si="0"/>
        <v>-5.8476397854340209E-2</v>
      </c>
      <c r="H10" s="18"/>
      <c r="I10" s="91">
        <v>25786933</v>
      </c>
      <c r="J10" s="128">
        <v>11332148</v>
      </c>
      <c r="K10" s="129">
        <v>12312568</v>
      </c>
      <c r="L10" s="91">
        <v>7859134</v>
      </c>
      <c r="M10" s="128">
        <v>8058400</v>
      </c>
      <c r="N10" s="44">
        <f t="shared" si="1"/>
        <v>-2.4727737516132234E-2</v>
      </c>
    </row>
    <row r="11" spans="1:14" ht="15" customHeight="1" x14ac:dyDescent="0.25">
      <c r="A11" s="7" t="s">
        <v>2</v>
      </c>
      <c r="B11" s="90">
        <v>1860784</v>
      </c>
      <c r="C11" s="126">
        <v>1540619</v>
      </c>
      <c r="D11" s="127">
        <v>1675768</v>
      </c>
      <c r="E11" s="90">
        <v>1345566</v>
      </c>
      <c r="F11" s="126">
        <v>1109129</v>
      </c>
      <c r="G11" s="44">
        <f t="shared" si="0"/>
        <v>0.21317358034998635</v>
      </c>
      <c r="H11" s="18"/>
      <c r="I11" s="91">
        <v>10280784</v>
      </c>
      <c r="J11" s="128">
        <v>8171541</v>
      </c>
      <c r="K11" s="129">
        <v>9836117</v>
      </c>
      <c r="L11" s="91">
        <v>9805643</v>
      </c>
      <c r="M11" s="128">
        <v>6349910</v>
      </c>
      <c r="N11" s="44">
        <f t="shared" si="1"/>
        <v>0.54421763458064765</v>
      </c>
    </row>
    <row r="12" spans="1:14" ht="15.6" customHeight="1" x14ac:dyDescent="0.25">
      <c r="A12" s="7" t="s">
        <v>16</v>
      </c>
      <c r="B12" s="90">
        <v>4385</v>
      </c>
      <c r="C12" s="126">
        <v>98440</v>
      </c>
      <c r="D12" s="127">
        <v>415769</v>
      </c>
      <c r="E12" s="90">
        <v>681539</v>
      </c>
      <c r="F12" s="126">
        <v>415680</v>
      </c>
      <c r="G12" s="44">
        <f t="shared" si="0"/>
        <v>0.63957611624326405</v>
      </c>
      <c r="H12" s="18"/>
      <c r="I12" s="91">
        <v>61996</v>
      </c>
      <c r="J12" s="128">
        <v>373913</v>
      </c>
      <c r="K12" s="129">
        <v>2104841</v>
      </c>
      <c r="L12" s="91">
        <v>2652437</v>
      </c>
      <c r="M12" s="128">
        <v>2103753</v>
      </c>
      <c r="N12" s="44">
        <f t="shared" si="1"/>
        <v>0.26081198695854502</v>
      </c>
    </row>
    <row r="13" spans="1:14" ht="15" customHeight="1" x14ac:dyDescent="0.25">
      <c r="A13" s="7" t="s">
        <v>4</v>
      </c>
      <c r="B13" s="90">
        <v>114348</v>
      </c>
      <c r="C13" s="126">
        <v>378113</v>
      </c>
      <c r="D13" s="127">
        <v>570261</v>
      </c>
      <c r="E13" s="90">
        <v>510738</v>
      </c>
      <c r="F13" s="126">
        <v>424709</v>
      </c>
      <c r="G13" s="44">
        <f t="shared" si="0"/>
        <v>0.20255987040538345</v>
      </c>
      <c r="H13" s="18"/>
      <c r="I13" s="91">
        <v>834285</v>
      </c>
      <c r="J13" s="128">
        <v>2860941</v>
      </c>
      <c r="K13" s="129">
        <v>4045631</v>
      </c>
      <c r="L13" s="91">
        <v>2661445</v>
      </c>
      <c r="M13" s="128">
        <v>3134339</v>
      </c>
      <c r="N13" s="44">
        <f t="shared" si="1"/>
        <v>-0.15087519250470355</v>
      </c>
    </row>
    <row r="14" spans="1:14" ht="15" customHeight="1" x14ac:dyDescent="0.25">
      <c r="A14" s="7" t="s">
        <v>1</v>
      </c>
      <c r="B14" s="90">
        <v>1886126</v>
      </c>
      <c r="C14" s="126">
        <v>889019</v>
      </c>
      <c r="D14" s="127">
        <v>710579</v>
      </c>
      <c r="E14" s="90">
        <v>266939</v>
      </c>
      <c r="F14" s="126">
        <v>452185</v>
      </c>
      <c r="G14" s="44">
        <f t="shared" si="0"/>
        <v>-0.40966860908698871</v>
      </c>
      <c r="H14" s="18"/>
      <c r="I14" s="91">
        <v>9302767</v>
      </c>
      <c r="J14" s="128">
        <v>4262251</v>
      </c>
      <c r="K14" s="129">
        <v>4259052</v>
      </c>
      <c r="L14" s="91">
        <v>1438851</v>
      </c>
      <c r="M14" s="128">
        <v>2783423</v>
      </c>
      <c r="N14" s="44">
        <f t="shared" si="1"/>
        <v>-0.48306419829109698</v>
      </c>
    </row>
    <row r="15" spans="1:14" ht="15" customHeight="1" x14ac:dyDescent="0.25">
      <c r="A15" s="7" t="s">
        <v>6</v>
      </c>
      <c r="B15" s="90">
        <v>139935</v>
      </c>
      <c r="C15" s="126">
        <v>109551</v>
      </c>
      <c r="D15" s="127">
        <v>151722</v>
      </c>
      <c r="E15" s="90">
        <v>101075</v>
      </c>
      <c r="F15" s="126">
        <v>83095</v>
      </c>
      <c r="G15" s="44">
        <f t="shared" si="0"/>
        <v>0.21637884349238823</v>
      </c>
      <c r="H15" s="18"/>
      <c r="I15" s="91">
        <v>1385204</v>
      </c>
      <c r="J15" s="128">
        <v>1399997</v>
      </c>
      <c r="K15" s="129">
        <v>2164117</v>
      </c>
      <c r="L15" s="91">
        <v>1478736</v>
      </c>
      <c r="M15" s="128">
        <v>1119620</v>
      </c>
      <c r="N15" s="44">
        <f t="shared" si="1"/>
        <v>0.32074811096622069</v>
      </c>
    </row>
    <row r="16" spans="1:14" ht="15" customHeight="1" x14ac:dyDescent="0.25">
      <c r="A16" s="7" t="s">
        <v>10</v>
      </c>
      <c r="B16" s="90">
        <v>121599</v>
      </c>
      <c r="C16" s="126">
        <v>93388</v>
      </c>
      <c r="D16" s="127">
        <v>117439</v>
      </c>
      <c r="E16" s="90">
        <v>72696</v>
      </c>
      <c r="F16" s="126">
        <v>69029</v>
      </c>
      <c r="G16" s="44">
        <f t="shared" si="0"/>
        <v>5.3122600646105259E-2</v>
      </c>
      <c r="H16" s="18"/>
      <c r="I16" s="91">
        <v>691310</v>
      </c>
      <c r="J16" s="128">
        <v>449399</v>
      </c>
      <c r="K16" s="129">
        <v>524370</v>
      </c>
      <c r="L16" s="91">
        <v>497101</v>
      </c>
      <c r="M16" s="128">
        <v>217241</v>
      </c>
      <c r="N16" s="44">
        <f t="shared" si="1"/>
        <v>1.2882466937640684</v>
      </c>
    </row>
    <row r="17" spans="1:19" ht="15" customHeight="1" x14ac:dyDescent="0.25">
      <c r="A17" s="7" t="s">
        <v>11</v>
      </c>
      <c r="B17" s="90">
        <v>69931</v>
      </c>
      <c r="C17" s="126">
        <v>137536</v>
      </c>
      <c r="D17" s="127">
        <v>69964</v>
      </c>
      <c r="E17" s="90">
        <v>45663</v>
      </c>
      <c r="F17" s="76">
        <v>30160</v>
      </c>
      <c r="G17" s="44">
        <f t="shared" si="0"/>
        <v>0.51402519893899201</v>
      </c>
      <c r="H17" s="18"/>
      <c r="I17" s="91">
        <v>410264</v>
      </c>
      <c r="J17" s="128">
        <v>665950</v>
      </c>
      <c r="K17" s="129">
        <v>597326</v>
      </c>
      <c r="L17" s="130">
        <v>344227</v>
      </c>
      <c r="M17" s="128">
        <v>260703</v>
      </c>
      <c r="N17" s="44">
        <f t="shared" si="1"/>
        <v>0.3203798958968635</v>
      </c>
    </row>
    <row r="18" spans="1:19" ht="15" customHeight="1" x14ac:dyDescent="0.25">
      <c r="A18" s="7" t="s">
        <v>14</v>
      </c>
      <c r="B18" s="90">
        <v>7952</v>
      </c>
      <c r="C18" s="61">
        <v>1467</v>
      </c>
      <c r="D18" s="77">
        <v>8929</v>
      </c>
      <c r="E18" s="72">
        <v>28491</v>
      </c>
      <c r="F18" s="61">
        <v>5707</v>
      </c>
      <c r="G18" s="44">
        <f t="shared" si="0"/>
        <v>3.9922901699667075</v>
      </c>
      <c r="H18" s="18"/>
      <c r="I18" s="91">
        <v>37604</v>
      </c>
      <c r="J18" s="128">
        <v>10362</v>
      </c>
      <c r="K18" s="129">
        <v>44309</v>
      </c>
      <c r="L18" s="79">
        <v>114212</v>
      </c>
      <c r="M18" s="80">
        <v>29430</v>
      </c>
      <c r="N18" s="44">
        <f t="shared" si="1"/>
        <v>2.8808019028202514</v>
      </c>
    </row>
    <row r="19" spans="1:19" ht="15" customHeight="1" x14ac:dyDescent="0.25">
      <c r="A19" s="7" t="s">
        <v>13</v>
      </c>
      <c r="B19" s="90">
        <v>0</v>
      </c>
      <c r="C19" s="126">
        <v>0</v>
      </c>
      <c r="D19" s="108">
        <v>23992</v>
      </c>
      <c r="E19" s="75">
        <v>23983</v>
      </c>
      <c r="F19" s="61">
        <v>0</v>
      </c>
      <c r="G19" s="44"/>
      <c r="H19" s="18"/>
      <c r="I19" s="91">
        <v>0</v>
      </c>
      <c r="J19" s="128">
        <v>0</v>
      </c>
      <c r="K19" s="129">
        <v>30356</v>
      </c>
      <c r="L19" s="79">
        <v>50364</v>
      </c>
      <c r="M19" s="74">
        <v>0</v>
      </c>
      <c r="N19" s="44"/>
    </row>
    <row r="20" spans="1:19" ht="15" customHeight="1" x14ac:dyDescent="0.25">
      <c r="A20" s="7" t="s">
        <v>12</v>
      </c>
      <c r="B20" s="99">
        <v>28943</v>
      </c>
      <c r="C20" s="100">
        <v>20842</v>
      </c>
      <c r="D20" s="108">
        <v>24252</v>
      </c>
      <c r="E20" s="75">
        <v>16143</v>
      </c>
      <c r="F20" s="61">
        <v>21655</v>
      </c>
      <c r="G20" s="44">
        <f t="shared" si="0"/>
        <v>-0.25453705841607022</v>
      </c>
      <c r="H20" s="22"/>
      <c r="I20" s="103">
        <v>214771</v>
      </c>
      <c r="J20" s="104">
        <v>132649</v>
      </c>
      <c r="K20" s="105">
        <v>176210</v>
      </c>
      <c r="L20" s="79">
        <v>105594</v>
      </c>
      <c r="M20" s="74">
        <v>159334</v>
      </c>
      <c r="N20" s="44">
        <f t="shared" si="1"/>
        <v>-0.33727892351914845</v>
      </c>
    </row>
    <row r="21" spans="1:19" ht="15" customHeight="1" x14ac:dyDescent="0.25">
      <c r="A21" s="7" t="s">
        <v>15</v>
      </c>
      <c r="B21" s="99">
        <v>3</v>
      </c>
      <c r="C21" s="100">
        <v>48123</v>
      </c>
      <c r="D21" s="109">
        <v>146909</v>
      </c>
      <c r="E21" s="99">
        <v>0</v>
      </c>
      <c r="F21" s="100">
        <v>48872</v>
      </c>
      <c r="G21" s="44"/>
      <c r="H21" s="22"/>
      <c r="I21" s="103">
        <v>11</v>
      </c>
      <c r="J21" s="104">
        <v>261395</v>
      </c>
      <c r="K21" s="105">
        <v>586966</v>
      </c>
      <c r="L21" s="79">
        <v>0</v>
      </c>
      <c r="M21" s="74">
        <v>206125</v>
      </c>
      <c r="N21" s="44"/>
    </row>
    <row r="22" spans="1:19" s="20" customFormat="1" ht="15" customHeight="1" x14ac:dyDescent="0.25">
      <c r="A22" s="31" t="s">
        <v>36</v>
      </c>
      <c r="B22" s="131">
        <f>SUM(B6:B21)</f>
        <v>24866425</v>
      </c>
      <c r="C22" s="131">
        <f>SUM(C6:C21)</f>
        <v>21585073</v>
      </c>
      <c r="D22" s="131">
        <f>SUM(D6:D21)</f>
        <v>23549949</v>
      </c>
      <c r="E22" s="131">
        <f>SUM(E6:E21)</f>
        <v>25610255</v>
      </c>
      <c r="F22" s="131">
        <f>SUM(F6:F21)</f>
        <v>14930740</v>
      </c>
      <c r="G22" s="32">
        <f>(E22-F22)/F22</f>
        <v>0.7152703081026125</v>
      </c>
      <c r="H22" s="22"/>
      <c r="I22" s="131">
        <f>SUM(I6:I21)</f>
        <v>156779081</v>
      </c>
      <c r="J22" s="131">
        <f t="shared" ref="J22:M22" si="2">SUM(J6:J21)</f>
        <v>141181811</v>
      </c>
      <c r="K22" s="131">
        <f t="shared" si="2"/>
        <v>170870091</v>
      </c>
      <c r="L22" s="131">
        <f t="shared" si="2"/>
        <v>156172519</v>
      </c>
      <c r="M22" s="131">
        <f t="shared" si="2"/>
        <v>106479069</v>
      </c>
      <c r="N22" s="32">
        <f>(L22-M22)/M22</f>
        <v>0.46669688669047249</v>
      </c>
    </row>
    <row r="23" spans="1:19" s="20" customFormat="1" ht="15" customHeight="1" x14ac:dyDescent="0.25">
      <c r="A23" s="19" t="s">
        <v>23</v>
      </c>
      <c r="B23" s="110">
        <v>224602584</v>
      </c>
      <c r="C23" s="111">
        <v>239054271</v>
      </c>
      <c r="D23" s="112">
        <v>261310277</v>
      </c>
      <c r="E23" s="110">
        <v>165187339</v>
      </c>
      <c r="F23" s="111">
        <v>170509317</v>
      </c>
      <c r="G23" s="46">
        <f>(E23-F23)/F23</f>
        <v>-3.1212241616098903E-2</v>
      </c>
      <c r="H23" s="22"/>
      <c r="I23" s="132">
        <v>1285316817</v>
      </c>
      <c r="J23" s="133">
        <v>1356765990</v>
      </c>
      <c r="K23" s="134">
        <v>1459973173</v>
      </c>
      <c r="L23" s="132">
        <v>1039134749</v>
      </c>
      <c r="M23" s="133">
        <v>933846919</v>
      </c>
      <c r="N23" s="9">
        <f>(L23-M23)/M23</f>
        <v>0.11274634831236188</v>
      </c>
      <c r="P23" s="4"/>
      <c r="Q23" s="4"/>
      <c r="R23" s="4"/>
      <c r="S23" s="4"/>
    </row>
    <row r="24" spans="1:19" s="20" customFormat="1" ht="15" customHeight="1" x14ac:dyDescent="0.25">
      <c r="A24" s="19" t="s">
        <v>25</v>
      </c>
      <c r="B24" s="60">
        <f>+B22/B23</f>
        <v>0.11071299607131857</v>
      </c>
      <c r="C24" s="60">
        <f t="shared" ref="C24:F24" si="3">+C22/C23</f>
        <v>9.0293609520994508E-2</v>
      </c>
      <c r="D24" s="60">
        <f t="shared" si="3"/>
        <v>9.0122551896418518E-2</v>
      </c>
      <c r="E24" s="60">
        <f t="shared" si="3"/>
        <v>0.15503763881080498</v>
      </c>
      <c r="F24" s="60">
        <f t="shared" si="3"/>
        <v>8.7565537547722394E-2</v>
      </c>
      <c r="G24" s="42"/>
      <c r="H24" s="22"/>
      <c r="I24" s="60">
        <f>+I22/I23</f>
        <v>0.12197699347459795</v>
      </c>
      <c r="J24" s="60">
        <f t="shared" ref="J24:M24" si="4">+J22/J23</f>
        <v>0.10405759876100668</v>
      </c>
      <c r="K24" s="60">
        <f t="shared" si="4"/>
        <v>0.11703645940897026</v>
      </c>
      <c r="L24" s="60">
        <f t="shared" si="4"/>
        <v>0.15029092150973772</v>
      </c>
      <c r="M24" s="60">
        <f t="shared" si="4"/>
        <v>0.11402197387342881</v>
      </c>
      <c r="N24" s="42"/>
      <c r="P24" s="4"/>
      <c r="Q24" s="4"/>
      <c r="R24" s="4"/>
      <c r="S24" s="4"/>
    </row>
    <row r="25" spans="1:19" ht="15" customHeight="1" x14ac:dyDescent="0.25">
      <c r="A25" s="1"/>
      <c r="B25" s="15"/>
      <c r="C25" s="13"/>
      <c r="D25" s="52"/>
      <c r="E25" s="25"/>
      <c r="F25" s="22"/>
      <c r="G25" s="9"/>
      <c r="H25" s="22"/>
      <c r="I25" s="10"/>
      <c r="J25" s="6"/>
      <c r="K25" s="30"/>
      <c r="L25" s="10"/>
      <c r="M25" s="6"/>
      <c r="N25" s="16"/>
      <c r="P25" s="20"/>
      <c r="Q25" s="20"/>
      <c r="R25" s="20"/>
      <c r="S25" s="20"/>
    </row>
    <row r="26" spans="1:19" ht="15" customHeight="1" x14ac:dyDescent="0.25">
      <c r="A26" s="12" t="s">
        <v>19</v>
      </c>
      <c r="B26" s="8"/>
      <c r="C26" s="5"/>
      <c r="D26" s="24"/>
      <c r="E26" s="54"/>
      <c r="F26" s="18"/>
      <c r="G26" s="24"/>
      <c r="H26" s="22"/>
      <c r="I26" s="14"/>
      <c r="J26" s="11"/>
      <c r="K26" s="36"/>
      <c r="L26" s="14"/>
      <c r="M26" s="11"/>
      <c r="N26" s="24"/>
    </row>
    <row r="27" spans="1:19" ht="15" customHeight="1" x14ac:dyDescent="0.25">
      <c r="A27" s="2" t="s">
        <v>2</v>
      </c>
      <c r="B27" s="99">
        <v>334435</v>
      </c>
      <c r="C27" s="100">
        <v>319273</v>
      </c>
      <c r="D27" s="109">
        <v>302034</v>
      </c>
      <c r="E27" s="99">
        <v>418749</v>
      </c>
      <c r="F27" s="100">
        <v>171181</v>
      </c>
      <c r="G27" s="44">
        <f t="shared" ref="G27:G28" si="5">(E27-F27)/F27</f>
        <v>1.4462352714378348</v>
      </c>
      <c r="H27" s="22"/>
      <c r="I27" s="103">
        <v>2889353</v>
      </c>
      <c r="J27" s="104">
        <v>3293437</v>
      </c>
      <c r="K27" s="105">
        <v>3092393</v>
      </c>
      <c r="L27" s="103">
        <v>3053111</v>
      </c>
      <c r="M27" s="104">
        <v>1646181</v>
      </c>
      <c r="N27" s="44">
        <f t="shared" ref="N27:N28" si="6">(L27-M27)/M27</f>
        <v>0.85466300485791047</v>
      </c>
    </row>
    <row r="28" spans="1:19" ht="15" customHeight="1" x14ac:dyDescent="0.25">
      <c r="A28" s="2" t="s">
        <v>3</v>
      </c>
      <c r="B28" s="99">
        <v>0</v>
      </c>
      <c r="C28" s="61">
        <v>0</v>
      </c>
      <c r="D28" s="77">
        <v>114269</v>
      </c>
      <c r="E28" s="72">
        <v>114030</v>
      </c>
      <c r="F28" s="61">
        <v>36341</v>
      </c>
      <c r="G28" s="44">
        <f t="shared" si="5"/>
        <v>2.1377782669711896</v>
      </c>
      <c r="H28" s="22"/>
      <c r="I28" s="79">
        <v>0</v>
      </c>
      <c r="J28" s="104">
        <v>0</v>
      </c>
      <c r="K28" s="78">
        <v>670886</v>
      </c>
      <c r="L28" s="79">
        <v>697690</v>
      </c>
      <c r="M28" s="80">
        <v>246939</v>
      </c>
      <c r="N28" s="44">
        <f t="shared" si="6"/>
        <v>1.8253536298438076</v>
      </c>
      <c r="P28" s="20"/>
      <c r="Q28" s="20"/>
      <c r="R28" s="20"/>
    </row>
    <row r="29" spans="1:19" ht="15" customHeight="1" x14ac:dyDescent="0.25">
      <c r="A29" s="4" t="s">
        <v>6</v>
      </c>
      <c r="B29" s="72">
        <v>0</v>
      </c>
      <c r="C29" s="61">
        <v>0</v>
      </c>
      <c r="D29" s="109">
        <v>0</v>
      </c>
      <c r="E29" s="99">
        <v>15308</v>
      </c>
      <c r="F29" s="61">
        <v>0</v>
      </c>
      <c r="G29" s="16"/>
      <c r="H29" s="22"/>
      <c r="I29" s="79">
        <v>0</v>
      </c>
      <c r="J29" s="80">
        <v>0</v>
      </c>
      <c r="K29" s="78">
        <v>0</v>
      </c>
      <c r="L29" s="103">
        <v>101012</v>
      </c>
      <c r="M29" s="80">
        <v>0</v>
      </c>
      <c r="N29" s="44"/>
    </row>
    <row r="30" spans="1:19" ht="15" customHeight="1" x14ac:dyDescent="0.25">
      <c r="A30" s="2" t="s">
        <v>5</v>
      </c>
      <c r="B30" s="72">
        <v>0</v>
      </c>
      <c r="C30" s="61">
        <v>1019</v>
      </c>
      <c r="D30" s="100">
        <v>4535</v>
      </c>
      <c r="E30" s="99">
        <v>8882</v>
      </c>
      <c r="F30" s="61">
        <v>0</v>
      </c>
      <c r="G30" s="16"/>
      <c r="H30" s="22"/>
      <c r="I30" s="79">
        <v>0</v>
      </c>
      <c r="J30" s="80">
        <v>9497</v>
      </c>
      <c r="K30" s="80">
        <v>35020</v>
      </c>
      <c r="L30" s="103">
        <v>49294</v>
      </c>
      <c r="M30" s="80">
        <v>0</v>
      </c>
      <c r="N30" s="44"/>
    </row>
    <row r="31" spans="1:19" s="20" customFormat="1" ht="15" customHeight="1" x14ac:dyDescent="0.25">
      <c r="A31" s="12" t="s">
        <v>37</v>
      </c>
      <c r="B31" s="92">
        <f>SUM(B27:B30)</f>
        <v>334435</v>
      </c>
      <c r="C31" s="92">
        <f t="shared" ref="C31:D31" si="7">SUM(C27:C30)</f>
        <v>320292</v>
      </c>
      <c r="D31" s="92">
        <f t="shared" si="7"/>
        <v>420838</v>
      </c>
      <c r="E31" s="92">
        <f>SUM(E27:E30)</f>
        <v>556969</v>
      </c>
      <c r="F31" s="92">
        <f>SUM(F27:F30)</f>
        <v>207522</v>
      </c>
      <c r="G31" s="32">
        <f>(E31-F31)/F31</f>
        <v>1.6839033933751602</v>
      </c>
      <c r="H31" s="22"/>
      <c r="I31" s="113">
        <f>SUM(I27:I30)</f>
        <v>2889353</v>
      </c>
      <c r="J31" s="113">
        <f t="shared" ref="J31:K31" si="8">SUM(J27:J30)</f>
        <v>3302934</v>
      </c>
      <c r="K31" s="113">
        <f t="shared" si="8"/>
        <v>3798299</v>
      </c>
      <c r="L31" s="113">
        <f>SUM(L27:L30)</f>
        <v>3901107</v>
      </c>
      <c r="M31" s="113">
        <f>SUM(M27:M30)</f>
        <v>1893120</v>
      </c>
      <c r="N31" s="32">
        <f>(L31-M31)/M31</f>
        <v>1.0606760268762678</v>
      </c>
    </row>
    <row r="32" spans="1:19" s="20" customFormat="1" ht="15" customHeight="1" x14ac:dyDescent="0.25">
      <c r="A32" s="3" t="s">
        <v>26</v>
      </c>
      <c r="B32" s="135">
        <v>3123037</v>
      </c>
      <c r="C32" s="136">
        <v>2081056</v>
      </c>
      <c r="D32" s="137">
        <v>3230748</v>
      </c>
      <c r="E32" s="135">
        <v>1204103</v>
      </c>
      <c r="F32" s="136">
        <v>799347</v>
      </c>
      <c r="G32" s="9">
        <f>(E32-F32)/F32</f>
        <v>0.50635831497459804</v>
      </c>
      <c r="H32" s="22"/>
      <c r="I32" s="132">
        <v>18398112</v>
      </c>
      <c r="J32" s="133">
        <v>13221686</v>
      </c>
      <c r="K32" s="134">
        <v>20193776</v>
      </c>
      <c r="L32" s="132">
        <v>7655821</v>
      </c>
      <c r="M32" s="133">
        <v>5342904</v>
      </c>
      <c r="N32" s="9">
        <f>(L32-M32)/M32</f>
        <v>0.43289510723007563</v>
      </c>
    </row>
    <row r="33" spans="1:14" s="20" customFormat="1" ht="15" customHeight="1" x14ac:dyDescent="0.25">
      <c r="A33" s="3" t="s">
        <v>24</v>
      </c>
      <c r="B33" s="60">
        <f>+B31/B32</f>
        <v>0.10708646743538421</v>
      </c>
      <c r="C33" s="60">
        <f t="shared" ref="C33:F33" si="9">+C31/C32</f>
        <v>0.15390840035059125</v>
      </c>
      <c r="D33" s="60">
        <f t="shared" si="9"/>
        <v>0.13026023694822375</v>
      </c>
      <c r="E33" s="60">
        <f t="shared" si="9"/>
        <v>0.46255926610929465</v>
      </c>
      <c r="F33" s="60">
        <f t="shared" si="9"/>
        <v>0.25961441026237664</v>
      </c>
      <c r="G33" s="42"/>
      <c r="H33" s="138"/>
      <c r="I33" s="60">
        <f>+I31/I32</f>
        <v>0.15704616865034848</v>
      </c>
      <c r="J33" s="60">
        <f t="shared" ref="J33:M33" si="10">+J31/J32</f>
        <v>0.24981186211803849</v>
      </c>
      <c r="K33" s="60">
        <f t="shared" si="10"/>
        <v>0.18809255881614217</v>
      </c>
      <c r="L33" s="60">
        <f t="shared" si="10"/>
        <v>0.50956089490598067</v>
      </c>
      <c r="M33" s="60">
        <f t="shared" si="10"/>
        <v>0.35432416528539534</v>
      </c>
      <c r="N33" s="42"/>
    </row>
    <row r="34" spans="1:14" ht="15" customHeight="1" x14ac:dyDescent="0.25">
      <c r="A34" s="2"/>
      <c r="B34" s="15"/>
      <c r="C34" s="13"/>
      <c r="D34" s="52"/>
      <c r="E34" s="25"/>
      <c r="F34" s="22"/>
      <c r="G34" s="24"/>
      <c r="H34" s="22"/>
      <c r="I34" s="10"/>
      <c r="J34" s="6"/>
      <c r="K34" s="30"/>
      <c r="L34" s="10"/>
      <c r="M34" s="6"/>
      <c r="N34" s="24"/>
    </row>
    <row r="35" spans="1:14" ht="15" customHeight="1" x14ac:dyDescent="0.25">
      <c r="A35" s="12" t="s">
        <v>20</v>
      </c>
      <c r="B35" s="26"/>
      <c r="C35" s="27"/>
      <c r="D35" s="53"/>
      <c r="E35" s="55"/>
      <c r="F35" s="28"/>
      <c r="G35" s="29"/>
      <c r="H35" s="22"/>
      <c r="I35" s="10"/>
      <c r="J35" s="6"/>
      <c r="K35" s="30"/>
      <c r="L35" s="10"/>
      <c r="M35" s="6"/>
      <c r="N35" s="24"/>
    </row>
    <row r="36" spans="1:14" ht="15" customHeight="1" x14ac:dyDescent="0.25">
      <c r="A36" s="7" t="s">
        <v>7</v>
      </c>
      <c r="B36" s="99">
        <v>40455</v>
      </c>
      <c r="C36" s="100">
        <v>515383</v>
      </c>
      <c r="D36" s="109">
        <v>3998437</v>
      </c>
      <c r="E36" s="99">
        <v>2354462</v>
      </c>
      <c r="F36" s="100">
        <v>2596591</v>
      </c>
      <c r="G36" s="16">
        <f t="shared" ref="G36:G46" si="11">(E36-F36)/F36</f>
        <v>-9.3248801986912835E-2</v>
      </c>
      <c r="H36" s="22"/>
      <c r="I36" s="103">
        <v>461978</v>
      </c>
      <c r="J36" s="104">
        <v>2944772</v>
      </c>
      <c r="K36" s="105">
        <v>23668438</v>
      </c>
      <c r="L36" s="103">
        <v>13307051</v>
      </c>
      <c r="M36" s="104">
        <v>16090191</v>
      </c>
      <c r="N36" s="44">
        <f t="shared" ref="N36:N42" si="12">(L36-M36)/M36</f>
        <v>-0.17297122203210638</v>
      </c>
    </row>
    <row r="37" spans="1:14" ht="15" customHeight="1" x14ac:dyDescent="0.25">
      <c r="A37" s="7" t="s">
        <v>1</v>
      </c>
      <c r="B37" s="99">
        <v>726627</v>
      </c>
      <c r="C37" s="100">
        <v>1316783</v>
      </c>
      <c r="D37" s="109">
        <v>3182622</v>
      </c>
      <c r="E37" s="99">
        <v>2244407</v>
      </c>
      <c r="F37" s="100">
        <v>2142916</v>
      </c>
      <c r="G37" s="16">
        <f t="shared" si="11"/>
        <v>4.7361165813312331E-2</v>
      </c>
      <c r="H37" s="22"/>
      <c r="I37" s="103">
        <v>5137297</v>
      </c>
      <c r="J37" s="104">
        <v>8534727</v>
      </c>
      <c r="K37" s="105">
        <v>20368366</v>
      </c>
      <c r="L37" s="103">
        <v>15553595</v>
      </c>
      <c r="M37" s="104">
        <v>13660836</v>
      </c>
      <c r="N37" s="44">
        <f t="shared" si="12"/>
        <v>0.13855367270348609</v>
      </c>
    </row>
    <row r="38" spans="1:14" ht="15" customHeight="1" x14ac:dyDescent="0.25">
      <c r="A38" s="7" t="s">
        <v>3</v>
      </c>
      <c r="B38" s="99">
        <v>220395</v>
      </c>
      <c r="C38" s="100">
        <v>973428</v>
      </c>
      <c r="D38" s="109">
        <v>3263228</v>
      </c>
      <c r="E38" s="99">
        <v>2209223</v>
      </c>
      <c r="F38" s="100">
        <v>2112340</v>
      </c>
      <c r="G38" s="16">
        <f t="shared" si="11"/>
        <v>4.586524896560213E-2</v>
      </c>
      <c r="H38" s="22"/>
      <c r="I38" s="103">
        <v>1487547</v>
      </c>
      <c r="J38" s="104">
        <v>5584508</v>
      </c>
      <c r="K38" s="105">
        <v>19332740</v>
      </c>
      <c r="L38" s="103">
        <v>12520096</v>
      </c>
      <c r="M38" s="104">
        <v>13033930</v>
      </c>
      <c r="N38" s="44">
        <f t="shared" si="12"/>
        <v>-3.9422798802816954E-2</v>
      </c>
    </row>
    <row r="39" spans="1:14" ht="15" customHeight="1" x14ac:dyDescent="0.25">
      <c r="A39" s="7" t="s">
        <v>9</v>
      </c>
      <c r="B39" s="99">
        <v>161378</v>
      </c>
      <c r="C39" s="100">
        <v>180843</v>
      </c>
      <c r="D39" s="109">
        <v>1557125</v>
      </c>
      <c r="E39" s="99">
        <v>1310800</v>
      </c>
      <c r="F39" s="100">
        <v>880760</v>
      </c>
      <c r="G39" s="16">
        <f t="shared" si="11"/>
        <v>0.48826013897088877</v>
      </c>
      <c r="H39" s="22"/>
      <c r="I39" s="103">
        <v>828390</v>
      </c>
      <c r="J39" s="104">
        <v>1141509</v>
      </c>
      <c r="K39" s="105">
        <v>9208326</v>
      </c>
      <c r="L39" s="103">
        <v>6828247</v>
      </c>
      <c r="M39" s="104">
        <v>5227608</v>
      </c>
      <c r="N39" s="44">
        <f t="shared" si="12"/>
        <v>0.30618956126779207</v>
      </c>
    </row>
    <row r="40" spans="1:14" ht="15" customHeight="1" x14ac:dyDescent="0.25">
      <c r="A40" s="7" t="s">
        <v>5</v>
      </c>
      <c r="B40" s="99">
        <v>371239</v>
      </c>
      <c r="C40" s="100">
        <v>1219087</v>
      </c>
      <c r="D40" s="108">
        <v>2368141</v>
      </c>
      <c r="E40" s="75">
        <v>562909</v>
      </c>
      <c r="F40" s="76">
        <v>1719028</v>
      </c>
      <c r="G40" s="16">
        <f t="shared" si="11"/>
        <v>-0.67254227388966326</v>
      </c>
      <c r="H40" s="22"/>
      <c r="I40" s="103">
        <v>1180300</v>
      </c>
      <c r="J40" s="104">
        <v>5741703</v>
      </c>
      <c r="K40" s="105">
        <v>15035151</v>
      </c>
      <c r="L40" s="79">
        <v>3411590</v>
      </c>
      <c r="M40" s="80">
        <v>11317885</v>
      </c>
      <c r="N40" s="44">
        <f t="shared" si="12"/>
        <v>-0.69856647244604442</v>
      </c>
    </row>
    <row r="41" spans="1:14" ht="15" customHeight="1" x14ac:dyDescent="0.25">
      <c r="A41" s="17" t="s">
        <v>2</v>
      </c>
      <c r="B41" s="99">
        <v>349847</v>
      </c>
      <c r="C41" s="100">
        <v>848885</v>
      </c>
      <c r="D41" s="109">
        <v>1018806</v>
      </c>
      <c r="E41" s="99">
        <v>473534</v>
      </c>
      <c r="F41" s="100">
        <v>655192</v>
      </c>
      <c r="G41" s="16">
        <f t="shared" si="11"/>
        <v>-0.27725918509383507</v>
      </c>
      <c r="H41" s="22"/>
      <c r="I41" s="103">
        <v>1225005</v>
      </c>
      <c r="J41" s="104">
        <v>3981523</v>
      </c>
      <c r="K41" s="105">
        <v>6812007</v>
      </c>
      <c r="L41" s="103">
        <v>2452866</v>
      </c>
      <c r="M41" s="104">
        <v>4228071</v>
      </c>
      <c r="N41" s="44">
        <f t="shared" si="12"/>
        <v>-0.41986168160373843</v>
      </c>
    </row>
    <row r="42" spans="1:14" ht="15" customHeight="1" x14ac:dyDescent="0.25">
      <c r="A42" s="17" t="s">
        <v>6</v>
      </c>
      <c r="B42" s="99">
        <v>313977</v>
      </c>
      <c r="C42" s="100">
        <v>256923</v>
      </c>
      <c r="D42" s="109">
        <v>495319</v>
      </c>
      <c r="E42" s="99">
        <v>308083</v>
      </c>
      <c r="F42" s="61">
        <v>262559</v>
      </c>
      <c r="G42" s="16">
        <f t="shared" si="11"/>
        <v>0.17338579138403179</v>
      </c>
      <c r="H42" s="22"/>
      <c r="I42" s="79">
        <v>2163099</v>
      </c>
      <c r="J42" s="104">
        <v>1743325</v>
      </c>
      <c r="K42" s="105">
        <v>3067460</v>
      </c>
      <c r="L42" s="103">
        <v>1943592</v>
      </c>
      <c r="M42" s="80">
        <v>1660716</v>
      </c>
      <c r="N42" s="44">
        <f t="shared" si="12"/>
        <v>0.1703337596554739</v>
      </c>
    </row>
    <row r="43" spans="1:14" ht="15" customHeight="1" x14ac:dyDescent="0.25">
      <c r="A43" s="17" t="s">
        <v>4</v>
      </c>
      <c r="B43" s="99">
        <v>15483</v>
      </c>
      <c r="C43" s="61">
        <v>0</v>
      </c>
      <c r="D43" s="77">
        <v>53014</v>
      </c>
      <c r="E43" s="72">
        <v>0</v>
      </c>
      <c r="F43" s="61">
        <v>23114</v>
      </c>
      <c r="G43" s="16"/>
      <c r="H43" s="22"/>
      <c r="I43" s="79">
        <v>135476</v>
      </c>
      <c r="J43" s="104">
        <v>0</v>
      </c>
      <c r="K43" s="78">
        <v>438638</v>
      </c>
      <c r="L43" s="79">
        <v>0</v>
      </c>
      <c r="M43" s="80">
        <v>186400</v>
      </c>
      <c r="N43" s="44"/>
    </row>
    <row r="44" spans="1:14" ht="15" customHeight="1" x14ac:dyDescent="0.25">
      <c r="A44" s="17" t="s">
        <v>11</v>
      </c>
      <c r="B44" s="99">
        <v>0</v>
      </c>
      <c r="C44" s="100">
        <v>0</v>
      </c>
      <c r="D44" s="77">
        <v>3640</v>
      </c>
      <c r="E44" s="72">
        <v>0</v>
      </c>
      <c r="F44" s="61">
        <v>3640</v>
      </c>
      <c r="G44" s="16"/>
      <c r="H44" s="22"/>
      <c r="I44" s="103">
        <v>0</v>
      </c>
      <c r="J44" s="104">
        <v>0</v>
      </c>
      <c r="K44" s="105">
        <v>44192</v>
      </c>
      <c r="L44" s="79">
        <v>0</v>
      </c>
      <c r="M44" s="74">
        <v>44192</v>
      </c>
      <c r="N44" s="44"/>
    </row>
    <row r="45" spans="1:14" ht="15" customHeight="1" x14ac:dyDescent="0.25">
      <c r="A45" s="17" t="s">
        <v>13</v>
      </c>
      <c r="B45" s="72">
        <v>10</v>
      </c>
      <c r="C45" s="100">
        <v>0</v>
      </c>
      <c r="D45" s="77">
        <v>0</v>
      </c>
      <c r="E45" s="72">
        <v>0</v>
      </c>
      <c r="F45" s="61">
        <v>0</v>
      </c>
      <c r="G45" s="16"/>
      <c r="H45" s="22"/>
      <c r="I45" s="79">
        <v>49</v>
      </c>
      <c r="J45" s="80">
        <v>0</v>
      </c>
      <c r="K45" s="105">
        <v>0</v>
      </c>
      <c r="L45" s="79">
        <v>0</v>
      </c>
      <c r="M45" s="80">
        <v>0</v>
      </c>
      <c r="N45" s="44"/>
    </row>
    <row r="46" spans="1:14" s="20" customFormat="1" ht="15" customHeight="1" x14ac:dyDescent="0.25">
      <c r="A46" s="31" t="s">
        <v>41</v>
      </c>
      <c r="B46" s="92">
        <f>SUM(B36:B45)</f>
        <v>2199411</v>
      </c>
      <c r="C46" s="92">
        <f>SUM(C36:C45)</f>
        <v>5311332</v>
      </c>
      <c r="D46" s="92">
        <f>SUM(D36:D45)</f>
        <v>15940332</v>
      </c>
      <c r="E46" s="92">
        <f t="shared" ref="E46:F46" si="13">SUM(E36:E45)</f>
        <v>9463418</v>
      </c>
      <c r="F46" s="92">
        <f t="shared" si="13"/>
        <v>10396140</v>
      </c>
      <c r="G46" s="32">
        <f t="shared" si="11"/>
        <v>-8.9718106912758E-2</v>
      </c>
      <c r="H46" s="22"/>
      <c r="I46" s="113">
        <f>SUM(I36:I45)</f>
        <v>12619141</v>
      </c>
      <c r="J46" s="113">
        <f>SUM(J36:J45)</f>
        <v>29672067</v>
      </c>
      <c r="K46" s="113">
        <f>SUM(K36:K45)</f>
        <v>97975318</v>
      </c>
      <c r="L46" s="113">
        <f>SUM(L36:L45)</f>
        <v>56017037</v>
      </c>
      <c r="M46" s="113">
        <f>SUM(M36:M45)</f>
        <v>65449829</v>
      </c>
      <c r="N46" s="45">
        <f>(L46-M46)/M46</f>
        <v>-0.1441224850258967</v>
      </c>
    </row>
    <row r="47" spans="1:14" ht="15" customHeight="1" x14ac:dyDescent="0.25">
      <c r="A47" s="19" t="s">
        <v>27</v>
      </c>
      <c r="B47" s="110">
        <v>173989604</v>
      </c>
      <c r="C47" s="111">
        <v>152051352</v>
      </c>
      <c r="D47" s="112">
        <v>185935227</v>
      </c>
      <c r="E47" s="110">
        <v>107755332</v>
      </c>
      <c r="F47" s="111">
        <v>131664854</v>
      </c>
      <c r="G47" s="63">
        <f>(E47-F47)/F47</f>
        <v>-0.18159380634713648</v>
      </c>
      <c r="H47" s="22"/>
      <c r="I47" s="114">
        <v>1317949478</v>
      </c>
      <c r="J47" s="115">
        <v>1217187709</v>
      </c>
      <c r="K47" s="116">
        <v>1501779976</v>
      </c>
      <c r="L47" s="114">
        <v>916875612</v>
      </c>
      <c r="M47" s="115">
        <v>1079312989</v>
      </c>
      <c r="N47" s="9">
        <f>(L47-M47)/M47</f>
        <v>-0.15050071541388629</v>
      </c>
    </row>
    <row r="48" spans="1:14" ht="15" customHeight="1" x14ac:dyDescent="0.25">
      <c r="A48" s="38" t="s">
        <v>25</v>
      </c>
      <c r="B48" s="60">
        <f>+B46/B47</f>
        <v>1.2641048369763517E-2</v>
      </c>
      <c r="C48" s="60">
        <f t="shared" ref="C48:F48" si="14">+C46/C47</f>
        <v>3.4931172463366189E-2</v>
      </c>
      <c r="D48" s="60">
        <f t="shared" si="14"/>
        <v>8.5730564655184999E-2</v>
      </c>
      <c r="E48" s="60">
        <f t="shared" si="14"/>
        <v>8.7823199319732967E-2</v>
      </c>
      <c r="F48" s="60">
        <f t="shared" si="14"/>
        <v>7.8959112353551839E-2</v>
      </c>
      <c r="G48" s="41"/>
      <c r="H48" s="22"/>
      <c r="I48" s="60">
        <f>+I46/I47</f>
        <v>9.5748290891617925E-3</v>
      </c>
      <c r="J48" s="60">
        <f t="shared" ref="J48:M48" si="15">+J46/J47</f>
        <v>2.4377560486851746E-2</v>
      </c>
      <c r="K48" s="60">
        <f t="shared" si="15"/>
        <v>6.5239462215335858E-2</v>
      </c>
      <c r="L48" s="60">
        <f t="shared" si="15"/>
        <v>6.1095568762930513E-2</v>
      </c>
      <c r="M48" s="60">
        <f t="shared" si="15"/>
        <v>6.0640268084460158E-2</v>
      </c>
      <c r="N48" s="42"/>
    </row>
    <row r="49" spans="1:14" ht="15" x14ac:dyDescent="0.25">
      <c r="A49" s="47"/>
      <c r="B49" s="28"/>
      <c r="C49" s="28"/>
      <c r="D49" s="28"/>
      <c r="E49" s="28"/>
      <c r="F49" s="28"/>
      <c r="G49" s="34"/>
      <c r="H49" s="22"/>
      <c r="I49" s="28"/>
      <c r="J49" s="28"/>
      <c r="K49" s="28"/>
      <c r="L49" s="28"/>
      <c r="M49" s="28"/>
      <c r="N49" s="22"/>
    </row>
    <row r="50" spans="1:14" ht="15" x14ac:dyDescent="0.25">
      <c r="A50" s="17" t="s">
        <v>0</v>
      </c>
      <c r="B50" s="28"/>
      <c r="C50" s="28"/>
      <c r="D50" s="28"/>
      <c r="E50" s="28"/>
      <c r="F50" s="28"/>
      <c r="G50" s="4"/>
      <c r="H50" s="4"/>
      <c r="I50" s="4"/>
      <c r="J50" s="4"/>
      <c r="K50" s="4"/>
      <c r="L50" s="4"/>
      <c r="M50" s="4"/>
      <c r="N50" s="4"/>
    </row>
    <row r="51" spans="1:14" x14ac:dyDescent="0.2">
      <c r="G51" s="4"/>
      <c r="H51" s="4"/>
      <c r="I51" s="4"/>
      <c r="J51" s="4"/>
      <c r="K51" s="4"/>
      <c r="L51" s="4"/>
      <c r="M51" s="4"/>
      <c r="N51" s="4"/>
    </row>
    <row r="52" spans="1:14" x14ac:dyDescent="0.2">
      <c r="G52" s="4"/>
      <c r="H52" s="4"/>
      <c r="I52" s="4"/>
      <c r="J52" s="4"/>
      <c r="K52" s="4"/>
      <c r="L52" s="4"/>
      <c r="M52" s="4"/>
      <c r="N52" s="4"/>
    </row>
    <row r="53" spans="1:14" x14ac:dyDescent="0.2">
      <c r="G53" s="4"/>
      <c r="H53" s="4"/>
      <c r="I53" s="4"/>
      <c r="J53" s="4"/>
      <c r="K53" s="4"/>
      <c r="L53" s="4"/>
      <c r="M53" s="4"/>
      <c r="N53" s="4"/>
    </row>
    <row r="54" spans="1:14" x14ac:dyDescent="0.2">
      <c r="G54" s="4"/>
      <c r="H54" s="4"/>
      <c r="I54" s="4"/>
      <c r="J54" s="4"/>
      <c r="K54" s="4"/>
      <c r="L54" s="4"/>
      <c r="M54" s="4"/>
      <c r="N54" s="4"/>
    </row>
    <row r="55" spans="1:14" x14ac:dyDescent="0.2">
      <c r="G55" s="4"/>
      <c r="H55" s="4"/>
      <c r="I55" s="4"/>
      <c r="J55" s="4"/>
      <c r="K55" s="4"/>
      <c r="L55" s="4"/>
      <c r="M55" s="4"/>
      <c r="N55" s="4"/>
    </row>
    <row r="56" spans="1:14" x14ac:dyDescent="0.2">
      <c r="G56" s="4"/>
      <c r="H56" s="4"/>
      <c r="I56" s="4"/>
      <c r="J56" s="4"/>
      <c r="K56" s="4"/>
      <c r="L56" s="4"/>
      <c r="M56" s="4"/>
      <c r="N56" s="4"/>
    </row>
    <row r="57" spans="1:14" x14ac:dyDescent="0.2">
      <c r="G57" s="4"/>
      <c r="H57" s="4"/>
      <c r="I57" s="4"/>
      <c r="J57" s="4"/>
      <c r="K57" s="4"/>
      <c r="L57" s="4"/>
      <c r="M57" s="4"/>
      <c r="N57" s="4"/>
    </row>
    <row r="58" spans="1:14" x14ac:dyDescent="0.2">
      <c r="G58" s="4"/>
      <c r="H58" s="4"/>
      <c r="I58" s="4"/>
      <c r="J58" s="4"/>
      <c r="K58" s="4"/>
      <c r="L58" s="4"/>
      <c r="M58" s="4"/>
      <c r="N58" s="4"/>
    </row>
    <row r="59" spans="1:14" x14ac:dyDescent="0.2">
      <c r="G59" s="4"/>
      <c r="H59" s="4"/>
      <c r="I59" s="4"/>
      <c r="J59" s="4"/>
      <c r="K59" s="4"/>
      <c r="L59" s="4"/>
      <c r="M59" s="4"/>
      <c r="N59" s="4"/>
    </row>
    <row r="60" spans="1:14" x14ac:dyDescent="0.2">
      <c r="G60" s="4"/>
      <c r="H60" s="4"/>
      <c r="I60" s="4"/>
      <c r="J60" s="4"/>
      <c r="K60" s="4"/>
      <c r="L60" s="4"/>
      <c r="M60" s="4"/>
      <c r="N60" s="4"/>
    </row>
    <row r="61" spans="1:14" x14ac:dyDescent="0.2">
      <c r="G61" s="4"/>
      <c r="H61" s="4"/>
      <c r="I61" s="4"/>
      <c r="J61" s="4"/>
      <c r="K61" s="4"/>
      <c r="L61" s="4"/>
      <c r="M61" s="4"/>
      <c r="N61" s="4"/>
    </row>
    <row r="62" spans="1:14" x14ac:dyDescent="0.2">
      <c r="G62" s="4"/>
      <c r="H62" s="4"/>
      <c r="I62" s="4"/>
      <c r="J62" s="4"/>
      <c r="K62" s="4"/>
      <c r="L62" s="4"/>
      <c r="M62" s="4"/>
      <c r="N62" s="4"/>
    </row>
    <row r="63" spans="1:14" x14ac:dyDescent="0.2">
      <c r="G63" s="4"/>
      <c r="H63" s="4"/>
      <c r="I63" s="4"/>
      <c r="J63" s="4"/>
      <c r="K63" s="4"/>
      <c r="L63" s="4"/>
      <c r="M63" s="4"/>
      <c r="N63" s="4"/>
    </row>
    <row r="64" spans="1:14" x14ac:dyDescent="0.2">
      <c r="G64" s="4"/>
      <c r="H64" s="4"/>
      <c r="I64" s="4"/>
      <c r="J64" s="4"/>
      <c r="K64" s="4"/>
      <c r="L64" s="4"/>
      <c r="M64" s="4"/>
      <c r="N64" s="4"/>
    </row>
    <row r="65" spans="7:14" x14ac:dyDescent="0.2">
      <c r="G65" s="4"/>
      <c r="H65" s="4"/>
      <c r="I65" s="4"/>
      <c r="J65" s="4"/>
      <c r="K65" s="4"/>
      <c r="L65" s="4"/>
      <c r="M65" s="4"/>
      <c r="N65" s="4"/>
    </row>
    <row r="66" spans="7:14" x14ac:dyDescent="0.2">
      <c r="G66" s="4"/>
      <c r="H66" s="4"/>
      <c r="I66" s="4"/>
      <c r="J66" s="4"/>
      <c r="K66" s="4"/>
      <c r="L66" s="4"/>
      <c r="M66" s="4"/>
      <c r="N66" s="4"/>
    </row>
    <row r="67" spans="7:14" x14ac:dyDescent="0.2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5" zoomScaleNormal="100" workbookViewId="0">
      <selection activeCell="D10" sqref="D10"/>
    </sheetView>
  </sheetViews>
  <sheetFormatPr defaultColWidth="9.140625" defaultRowHeight="12.75" x14ac:dyDescent="0.2"/>
  <cols>
    <col min="1" max="1" width="21.140625" style="4" customWidth="1"/>
    <col min="2" max="4" width="12.7109375" style="4" bestFit="1" customWidth="1"/>
    <col min="5" max="6" width="14.85546875" style="4" bestFit="1" customWidth="1"/>
    <col min="7" max="7" width="7.140625" style="4" bestFit="1" customWidth="1"/>
    <col min="8" max="8" width="1.7109375" style="4" customWidth="1"/>
    <col min="9" max="11" width="13.85546875" style="4" bestFit="1" customWidth="1"/>
    <col min="12" max="13" width="14.85546875" style="4" bestFit="1" customWidth="1"/>
    <col min="14" max="14" width="6.570312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7" ht="21" x14ac:dyDescent="0.35">
      <c r="A1" s="117" t="s">
        <v>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7" s="48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7" s="48" customFormat="1" ht="15" x14ac:dyDescent="0.25">
      <c r="A3" s="2"/>
      <c r="B3" s="122" t="s">
        <v>21</v>
      </c>
      <c r="C3" s="123"/>
      <c r="D3" s="124"/>
      <c r="E3" s="123"/>
      <c r="F3" s="123"/>
      <c r="G3" s="125"/>
      <c r="H3" s="2"/>
      <c r="I3" s="122" t="s">
        <v>22</v>
      </c>
      <c r="J3" s="123"/>
      <c r="K3" s="124"/>
      <c r="L3" s="123"/>
      <c r="M3" s="123"/>
      <c r="N3" s="125"/>
    </row>
    <row r="4" spans="1:17" s="48" customFormat="1" ht="30" x14ac:dyDescent="0.25">
      <c r="A4" s="2"/>
      <c r="B4" s="56">
        <v>2018</v>
      </c>
      <c r="C4" s="57">
        <v>2019</v>
      </c>
      <c r="D4" s="51">
        <v>2020</v>
      </c>
      <c r="E4" s="58" t="str">
        <f>'Red Meat Imports from EU'!L4</f>
        <v>YTD August 2021</v>
      </c>
      <c r="F4" s="58" t="str">
        <f>'Red Meat Imports from EU'!M4</f>
        <v>YTD August 2020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August 2021</v>
      </c>
      <c r="M4" s="58" t="str">
        <f>F4</f>
        <v>YTD August 2020</v>
      </c>
      <c r="N4" s="58" t="s">
        <v>43</v>
      </c>
    </row>
    <row r="5" spans="1:17" s="48" customFormat="1" ht="15" customHeight="1" x14ac:dyDescent="0.25">
      <c r="A5" s="12" t="s">
        <v>29</v>
      </c>
      <c r="B5" s="37"/>
      <c r="C5" s="5"/>
      <c r="D5" s="24"/>
      <c r="E5" s="54"/>
      <c r="F5" s="18"/>
      <c r="G5" s="16"/>
      <c r="H5" s="33"/>
      <c r="I5" s="43"/>
      <c r="J5" s="11"/>
      <c r="K5" s="36"/>
      <c r="L5" s="14"/>
      <c r="M5" s="11"/>
      <c r="N5" s="16"/>
    </row>
    <row r="6" spans="1:17" s="48" customFormat="1" ht="15" customHeight="1" x14ac:dyDescent="0.25">
      <c r="A6" s="7" t="s">
        <v>5</v>
      </c>
      <c r="B6" s="64">
        <v>810383</v>
      </c>
      <c r="C6" s="65">
        <v>1329249</v>
      </c>
      <c r="D6" s="66">
        <v>199632</v>
      </c>
      <c r="E6" s="64">
        <v>91386</v>
      </c>
      <c r="F6" s="65">
        <v>199632</v>
      </c>
      <c r="G6" s="44">
        <f>(E6-F6)/F6</f>
        <v>-0.54222769896609757</v>
      </c>
      <c r="H6" s="33"/>
      <c r="I6" s="67">
        <v>2248713</v>
      </c>
      <c r="J6" s="68">
        <v>4037323</v>
      </c>
      <c r="K6" s="69">
        <v>663448</v>
      </c>
      <c r="L6" s="70">
        <v>483878</v>
      </c>
      <c r="M6" s="71">
        <v>663448</v>
      </c>
      <c r="N6" s="44">
        <f t="shared" ref="N6:N12" si="0">(L6-M6)/M6</f>
        <v>-0.27066175495291267</v>
      </c>
    </row>
    <row r="7" spans="1:17" s="48" customFormat="1" ht="15" customHeight="1" x14ac:dyDescent="0.25">
      <c r="A7" s="7" t="s">
        <v>6</v>
      </c>
      <c r="B7" s="64">
        <v>43439</v>
      </c>
      <c r="C7" s="65">
        <v>108084</v>
      </c>
      <c r="D7" s="66">
        <v>51615</v>
      </c>
      <c r="E7" s="72">
        <v>54098</v>
      </c>
      <c r="F7" s="61">
        <v>35869</v>
      </c>
      <c r="G7" s="44">
        <f>(E7-F7)/F7</f>
        <v>0.50821043240681363</v>
      </c>
      <c r="H7" s="33"/>
      <c r="I7" s="67">
        <v>254098</v>
      </c>
      <c r="J7" s="68">
        <v>557647</v>
      </c>
      <c r="K7" s="69">
        <v>312904</v>
      </c>
      <c r="L7" s="73">
        <v>226789</v>
      </c>
      <c r="M7" s="74">
        <v>213861</v>
      </c>
      <c r="N7" s="44">
        <f t="shared" si="0"/>
        <v>6.04504795170695E-2</v>
      </c>
    </row>
    <row r="8" spans="1:17" s="48" customFormat="1" ht="15" customHeight="1" x14ac:dyDescent="0.25">
      <c r="A8" s="7" t="s">
        <v>8</v>
      </c>
      <c r="B8" s="64">
        <v>25007</v>
      </c>
      <c r="C8" s="65">
        <v>0</v>
      </c>
      <c r="D8" s="66">
        <v>20670</v>
      </c>
      <c r="E8" s="75">
        <v>47849</v>
      </c>
      <c r="F8" s="65">
        <v>20670</v>
      </c>
      <c r="G8" s="44">
        <f>(E8-F8)/F8</f>
        <v>1.3149008224479923</v>
      </c>
      <c r="H8" s="33"/>
      <c r="I8" s="67">
        <v>109449</v>
      </c>
      <c r="J8" s="68">
        <v>0</v>
      </c>
      <c r="K8" s="69">
        <v>122982</v>
      </c>
      <c r="L8" s="73">
        <v>129254</v>
      </c>
      <c r="M8" s="71">
        <v>122982</v>
      </c>
      <c r="N8" s="44">
        <f t="shared" si="0"/>
        <v>5.0999333235758081E-2</v>
      </c>
    </row>
    <row r="9" spans="1:17" s="48" customFormat="1" ht="15" customHeight="1" x14ac:dyDescent="0.25">
      <c r="A9" s="7" t="s">
        <v>35</v>
      </c>
      <c r="B9" s="64">
        <v>102921</v>
      </c>
      <c r="C9" s="65">
        <v>256162</v>
      </c>
      <c r="D9" s="66">
        <v>101808</v>
      </c>
      <c r="E9" s="64">
        <v>26987</v>
      </c>
      <c r="F9" s="65">
        <v>101808</v>
      </c>
      <c r="G9" s="44">
        <f t="shared" ref="G9:G11" si="1">(E9-F9)/F9</f>
        <v>-0.73492259940279747</v>
      </c>
      <c r="H9" s="33"/>
      <c r="I9" s="67">
        <v>288665</v>
      </c>
      <c r="J9" s="68">
        <v>699020</v>
      </c>
      <c r="K9" s="69">
        <v>258106</v>
      </c>
      <c r="L9" s="70">
        <v>78515</v>
      </c>
      <c r="M9" s="71">
        <v>258106</v>
      </c>
      <c r="N9" s="44">
        <f t="shared" si="0"/>
        <v>-0.69580327462360425</v>
      </c>
    </row>
    <row r="10" spans="1:17" s="48" customFormat="1" ht="15" customHeight="1" x14ac:dyDescent="0.25">
      <c r="A10" s="7" t="s">
        <v>4</v>
      </c>
      <c r="B10" s="64">
        <v>5532</v>
      </c>
      <c r="C10" s="65">
        <v>3761</v>
      </c>
      <c r="D10" s="66">
        <v>0</v>
      </c>
      <c r="E10" s="64">
        <v>24500</v>
      </c>
      <c r="F10" s="65">
        <v>0</v>
      </c>
      <c r="G10" s="44"/>
      <c r="H10" s="33"/>
      <c r="I10" s="67">
        <v>38868</v>
      </c>
      <c r="J10" s="68">
        <v>26416</v>
      </c>
      <c r="K10" s="69">
        <v>0</v>
      </c>
      <c r="L10" s="70">
        <v>86944</v>
      </c>
      <c r="M10" s="71">
        <v>0</v>
      </c>
      <c r="N10" s="44"/>
    </row>
    <row r="11" spans="1:17" s="48" customFormat="1" ht="15" customHeight="1" x14ac:dyDescent="0.25">
      <c r="A11" s="7" t="s">
        <v>2</v>
      </c>
      <c r="B11" s="64">
        <v>165958</v>
      </c>
      <c r="C11" s="65">
        <v>174203</v>
      </c>
      <c r="D11" s="66">
        <v>165460</v>
      </c>
      <c r="E11" s="72">
        <v>23990</v>
      </c>
      <c r="F11" s="65">
        <v>138699</v>
      </c>
      <c r="G11" s="44">
        <f t="shared" si="1"/>
        <v>-0.82703552296700045</v>
      </c>
      <c r="H11" s="33"/>
      <c r="I11" s="67">
        <v>617597</v>
      </c>
      <c r="J11" s="68">
        <v>572630</v>
      </c>
      <c r="K11" s="69">
        <v>652896</v>
      </c>
      <c r="L11" s="73">
        <v>255795</v>
      </c>
      <c r="M11" s="71">
        <v>596966</v>
      </c>
      <c r="N11" s="44">
        <f t="shared" si="0"/>
        <v>-0.57150826010191536</v>
      </c>
    </row>
    <row r="12" spans="1:17" s="48" customFormat="1" ht="15" customHeight="1" x14ac:dyDescent="0.25">
      <c r="A12" s="7" t="s">
        <v>7</v>
      </c>
      <c r="B12" s="64">
        <v>93679</v>
      </c>
      <c r="C12" s="65">
        <v>89442</v>
      </c>
      <c r="D12" s="66">
        <v>35273</v>
      </c>
      <c r="E12" s="72">
        <v>8760</v>
      </c>
      <c r="F12" s="76">
        <v>35273</v>
      </c>
      <c r="G12" s="44">
        <f>(E12-F12)/F12</f>
        <v>-0.75165140475717973</v>
      </c>
      <c r="H12" s="33"/>
      <c r="I12" s="67">
        <v>301361</v>
      </c>
      <c r="J12" s="68">
        <v>263904</v>
      </c>
      <c r="K12" s="69">
        <v>116444</v>
      </c>
      <c r="L12" s="73">
        <v>72593</v>
      </c>
      <c r="M12" s="74">
        <v>116444</v>
      </c>
      <c r="N12" s="44">
        <f t="shared" si="0"/>
        <v>-0.37658445261241458</v>
      </c>
    </row>
    <row r="13" spans="1:17" s="48" customFormat="1" ht="15" customHeight="1" x14ac:dyDescent="0.25">
      <c r="A13" s="7" t="s">
        <v>42</v>
      </c>
      <c r="B13" s="64">
        <v>0</v>
      </c>
      <c r="C13" s="65">
        <v>0</v>
      </c>
      <c r="D13" s="77">
        <v>25500</v>
      </c>
      <c r="E13" s="72">
        <v>0</v>
      </c>
      <c r="F13" s="61">
        <v>25500</v>
      </c>
      <c r="G13" s="44"/>
      <c r="H13" s="33"/>
      <c r="I13" s="67">
        <v>0</v>
      </c>
      <c r="J13" s="68">
        <v>0</v>
      </c>
      <c r="K13" s="78">
        <v>26561</v>
      </c>
      <c r="L13" s="79">
        <v>0</v>
      </c>
      <c r="M13" s="80">
        <v>26561</v>
      </c>
      <c r="N13" s="44"/>
    </row>
    <row r="14" spans="1:17" s="48" customFormat="1" ht="15" customHeight="1" x14ac:dyDescent="0.25">
      <c r="A14" s="7" t="s">
        <v>1</v>
      </c>
      <c r="B14" s="72">
        <v>37876</v>
      </c>
      <c r="C14" s="61">
        <v>0</v>
      </c>
      <c r="D14" s="66">
        <v>0</v>
      </c>
      <c r="E14" s="72">
        <v>0</v>
      </c>
      <c r="F14" s="76">
        <v>0</v>
      </c>
      <c r="G14" s="44"/>
      <c r="H14" s="33"/>
      <c r="I14" s="79">
        <v>110802</v>
      </c>
      <c r="J14" s="80">
        <v>0</v>
      </c>
      <c r="K14" s="69">
        <v>0</v>
      </c>
      <c r="L14" s="73">
        <v>0</v>
      </c>
      <c r="M14" s="74">
        <v>0</v>
      </c>
      <c r="N14" s="62"/>
    </row>
    <row r="15" spans="1:17" s="48" customFormat="1" ht="15" customHeight="1" x14ac:dyDescent="0.25">
      <c r="A15" s="7" t="s">
        <v>3</v>
      </c>
      <c r="B15" s="64">
        <v>207526</v>
      </c>
      <c r="C15" s="61">
        <v>160138</v>
      </c>
      <c r="D15" s="77">
        <v>0</v>
      </c>
      <c r="E15" s="72">
        <v>0</v>
      </c>
      <c r="F15" s="61">
        <v>0</v>
      </c>
      <c r="G15" s="44"/>
      <c r="H15" s="33"/>
      <c r="I15" s="67">
        <v>406907</v>
      </c>
      <c r="J15" s="80">
        <v>499641</v>
      </c>
      <c r="K15" s="78">
        <v>0</v>
      </c>
      <c r="L15" s="79">
        <v>0</v>
      </c>
      <c r="M15" s="80">
        <v>0</v>
      </c>
      <c r="N15" s="62"/>
    </row>
    <row r="16" spans="1:17" s="49" customFormat="1" ht="15" customHeight="1" x14ac:dyDescent="0.25">
      <c r="A16" s="12" t="s">
        <v>38</v>
      </c>
      <c r="B16" s="81">
        <f>SUM(B6:B15)</f>
        <v>1492321</v>
      </c>
      <c r="C16" s="81">
        <f>SUM(C6:C15)</f>
        <v>2121039</v>
      </c>
      <c r="D16" s="81">
        <f>SUM(D6:D15)</f>
        <v>599958</v>
      </c>
      <c r="E16" s="81">
        <f t="shared" ref="E16:F16" si="2">SUM(E6:E15)</f>
        <v>277570</v>
      </c>
      <c r="F16" s="81">
        <f t="shared" si="2"/>
        <v>557451</v>
      </c>
      <c r="G16" s="82">
        <v>-0.7178509931480026</v>
      </c>
      <c r="H16" s="33"/>
      <c r="I16" s="83">
        <f>SUM(I6:I15)</f>
        <v>4376460</v>
      </c>
      <c r="J16" s="83">
        <f t="shared" ref="J16:M16" si="3">SUM(J6:J15)</f>
        <v>6656581</v>
      </c>
      <c r="K16" s="83">
        <f t="shared" si="3"/>
        <v>2153341</v>
      </c>
      <c r="L16" s="83">
        <f t="shared" si="3"/>
        <v>1333768</v>
      </c>
      <c r="M16" s="83">
        <f t="shared" si="3"/>
        <v>1998368</v>
      </c>
      <c r="N16" s="45">
        <f>(L16-M16)/M16</f>
        <v>-0.33257137824464761</v>
      </c>
      <c r="P16" s="48"/>
      <c r="Q16" s="48"/>
    </row>
    <row r="17" spans="1:17" s="49" customFormat="1" ht="15" customHeight="1" x14ac:dyDescent="0.25">
      <c r="A17" s="19" t="s">
        <v>30</v>
      </c>
      <c r="B17" s="84">
        <v>1261992967</v>
      </c>
      <c r="C17" s="85">
        <v>1262326384</v>
      </c>
      <c r="D17" s="86">
        <v>1488959371</v>
      </c>
      <c r="E17" s="84">
        <v>969265324</v>
      </c>
      <c r="F17" s="85">
        <v>976817153</v>
      </c>
      <c r="G17" s="9">
        <f>(E17-F17)/F17</f>
        <v>-7.7310569094807859E-3</v>
      </c>
      <c r="H17" s="33"/>
      <c r="I17" s="87">
        <v>3857427855</v>
      </c>
      <c r="J17" s="88">
        <v>4247639124</v>
      </c>
      <c r="K17" s="89">
        <v>5094652278</v>
      </c>
      <c r="L17" s="87">
        <v>3371452041</v>
      </c>
      <c r="M17" s="88">
        <v>3345473114</v>
      </c>
      <c r="N17" s="46">
        <f>(L17-M17)/M17</f>
        <v>7.7653970349617941E-3</v>
      </c>
      <c r="P17" s="48"/>
      <c r="Q17" s="48"/>
    </row>
    <row r="18" spans="1:17" s="49" customFormat="1" ht="15" customHeight="1" x14ac:dyDescent="0.25">
      <c r="A18" s="19" t="s">
        <v>25</v>
      </c>
      <c r="B18" s="60">
        <f>+B16/B17</f>
        <v>1.1825113443758202E-3</v>
      </c>
      <c r="C18" s="60">
        <f t="shared" ref="C18" si="4">+C16/C17</f>
        <v>1.6802619567206955E-3</v>
      </c>
      <c r="D18" s="60">
        <f t="shared" ref="D18" si="5">+D16/D17</f>
        <v>4.0293779110780049E-4</v>
      </c>
      <c r="E18" s="60">
        <f t="shared" ref="E18" si="6">+E16/E17</f>
        <v>2.8637153638646004E-4</v>
      </c>
      <c r="F18" s="60">
        <f t="shared" ref="F18" si="7">+F16/F17</f>
        <v>5.7068101055346638E-4</v>
      </c>
      <c r="G18" s="39"/>
      <c r="H18" s="33"/>
      <c r="I18" s="60">
        <f>+I16/I17</f>
        <v>1.134553947477522E-3</v>
      </c>
      <c r="J18" s="60">
        <f t="shared" ref="J18" si="8">+J16/J17</f>
        <v>1.5671248911869661E-3</v>
      </c>
      <c r="K18" s="60">
        <f t="shared" ref="K18" si="9">+K16/K17</f>
        <v>4.2266692258835254E-4</v>
      </c>
      <c r="L18" s="60">
        <f t="shared" ref="L18" si="10">+L16/L17</f>
        <v>3.9560639860218615E-4</v>
      </c>
      <c r="M18" s="60">
        <f t="shared" ref="M18" si="11">+M16/M17</f>
        <v>5.9733494543337106E-4</v>
      </c>
      <c r="N18" s="39"/>
      <c r="P18" s="48"/>
      <c r="Q18" s="48"/>
    </row>
    <row r="19" spans="1:17" s="48" customFormat="1" ht="15" customHeight="1" x14ac:dyDescent="0.25">
      <c r="A19" s="1"/>
      <c r="B19" s="15"/>
      <c r="C19" s="13"/>
      <c r="D19" s="21"/>
      <c r="E19" s="25"/>
      <c r="F19" s="22"/>
      <c r="G19" s="16"/>
      <c r="H19" s="33"/>
      <c r="I19" s="10"/>
      <c r="J19" s="6"/>
      <c r="K19" s="30"/>
      <c r="L19" s="10"/>
      <c r="M19" s="6"/>
      <c r="N19" s="16"/>
    </row>
    <row r="20" spans="1:17" s="48" customFormat="1" ht="15" customHeight="1" x14ac:dyDescent="0.25">
      <c r="A20" s="12" t="s">
        <v>32</v>
      </c>
      <c r="B20" s="8"/>
      <c r="C20" s="5"/>
      <c r="D20" s="23"/>
      <c r="E20" s="54"/>
      <c r="F20" s="18"/>
      <c r="G20" s="24"/>
      <c r="H20" s="33"/>
      <c r="I20" s="14"/>
      <c r="J20" s="11"/>
      <c r="K20" s="36"/>
      <c r="L20" s="14"/>
      <c r="M20" s="11"/>
      <c r="N20" s="24"/>
    </row>
    <row r="21" spans="1:17" s="50" customFormat="1" ht="15" customHeight="1" x14ac:dyDescent="0.25">
      <c r="A21" s="7" t="s">
        <v>2</v>
      </c>
      <c r="B21" s="72">
        <v>0</v>
      </c>
      <c r="C21" s="61">
        <v>0</v>
      </c>
      <c r="D21" s="77">
        <v>2427</v>
      </c>
      <c r="E21" s="90">
        <v>0</v>
      </c>
      <c r="F21" s="61">
        <v>0</v>
      </c>
      <c r="G21" s="44"/>
      <c r="H21" s="33"/>
      <c r="I21" s="79">
        <v>0</v>
      </c>
      <c r="J21" s="80">
        <v>0</v>
      </c>
      <c r="K21" s="78">
        <v>14274</v>
      </c>
      <c r="L21" s="91">
        <v>0</v>
      </c>
      <c r="M21" s="80">
        <v>0</v>
      </c>
      <c r="N21" s="44"/>
    </row>
    <row r="22" spans="1:17" s="50" customFormat="1" ht="15" customHeight="1" x14ac:dyDescent="0.25">
      <c r="A22" s="7" t="s">
        <v>5</v>
      </c>
      <c r="B22" s="72">
        <v>0</v>
      </c>
      <c r="C22" s="61">
        <v>0</v>
      </c>
      <c r="D22" s="77">
        <v>555</v>
      </c>
      <c r="E22" s="90">
        <v>0</v>
      </c>
      <c r="F22" s="61">
        <v>0</v>
      </c>
      <c r="G22" s="44"/>
      <c r="H22" s="33"/>
      <c r="I22" s="79">
        <v>0</v>
      </c>
      <c r="J22" s="80">
        <v>0</v>
      </c>
      <c r="K22" s="78">
        <v>3266</v>
      </c>
      <c r="L22" s="91">
        <v>0</v>
      </c>
      <c r="M22" s="80">
        <v>0</v>
      </c>
      <c r="N22" s="44"/>
    </row>
    <row r="23" spans="1:17" s="50" customFormat="1" ht="15" customHeight="1" x14ac:dyDescent="0.25">
      <c r="A23" s="7" t="s">
        <v>6</v>
      </c>
      <c r="B23" s="72">
        <v>0</v>
      </c>
      <c r="C23" s="61">
        <v>236</v>
      </c>
      <c r="D23" s="77">
        <v>0</v>
      </c>
      <c r="E23" s="90">
        <v>0</v>
      </c>
      <c r="F23" s="61">
        <v>0</v>
      </c>
      <c r="G23" s="44"/>
      <c r="H23" s="33"/>
      <c r="I23" s="79">
        <v>0</v>
      </c>
      <c r="J23" s="80">
        <v>1408</v>
      </c>
      <c r="K23" s="78">
        <v>0</v>
      </c>
      <c r="L23" s="91">
        <v>0</v>
      </c>
      <c r="M23" s="80">
        <v>0</v>
      </c>
      <c r="N23" s="44"/>
    </row>
    <row r="24" spans="1:17" s="49" customFormat="1" ht="15" customHeight="1" x14ac:dyDescent="0.25">
      <c r="A24" s="12" t="s">
        <v>39</v>
      </c>
      <c r="B24" s="92">
        <f>SUM(B21:B23)</f>
        <v>0</v>
      </c>
      <c r="C24" s="92">
        <f>SUM(C21:C23)</f>
        <v>236</v>
      </c>
      <c r="D24" s="92">
        <f>SUM(D21:D23)</f>
        <v>2982</v>
      </c>
      <c r="E24" s="92">
        <f>SUM(E21:E23)</f>
        <v>0</v>
      </c>
      <c r="F24" s="92">
        <f>SUM(F21:F23)</f>
        <v>0</v>
      </c>
      <c r="G24" s="92"/>
      <c r="H24" s="33"/>
      <c r="I24" s="83">
        <f>SUM(I21:I23)</f>
        <v>0</v>
      </c>
      <c r="J24" s="83">
        <f>SUM(J21:J23)</f>
        <v>1408</v>
      </c>
      <c r="K24" s="83">
        <f>SUM(K21:K23)</f>
        <v>17540</v>
      </c>
      <c r="L24" s="83">
        <f>SUM(L21:L23)</f>
        <v>0</v>
      </c>
      <c r="M24" s="83">
        <f>SUM(M21:M23)</f>
        <v>0</v>
      </c>
      <c r="N24" s="59"/>
    </row>
    <row r="25" spans="1:17" s="49" customFormat="1" ht="15" customHeight="1" x14ac:dyDescent="0.25">
      <c r="A25" s="3" t="s">
        <v>31</v>
      </c>
      <c r="B25" s="93">
        <v>4111954</v>
      </c>
      <c r="C25" s="94">
        <v>2411737</v>
      </c>
      <c r="D25" s="95">
        <v>2554819</v>
      </c>
      <c r="E25" s="93">
        <v>2497391</v>
      </c>
      <c r="F25" s="94">
        <v>1446361</v>
      </c>
      <c r="G25" s="9">
        <f>(E25-F25)/F25</f>
        <v>0.72667197193508393</v>
      </c>
      <c r="H25" s="33"/>
      <c r="I25" s="96">
        <v>37279933</v>
      </c>
      <c r="J25" s="97">
        <v>22053040</v>
      </c>
      <c r="K25" s="98">
        <v>21075505</v>
      </c>
      <c r="L25" s="96">
        <v>19953853</v>
      </c>
      <c r="M25" s="97">
        <v>12190718</v>
      </c>
      <c r="N25" s="9">
        <f>(L25-M25)/M25</f>
        <v>0.63680703630417834</v>
      </c>
    </row>
    <row r="26" spans="1:17" s="49" customFormat="1" ht="15" customHeight="1" x14ac:dyDescent="0.25">
      <c r="A26" s="3" t="s">
        <v>24</v>
      </c>
      <c r="B26" s="60">
        <f>+B24/B25</f>
        <v>0</v>
      </c>
      <c r="C26" s="60">
        <f t="shared" ref="C26" si="12">+C24/C25</f>
        <v>9.7854782673235103E-5</v>
      </c>
      <c r="D26" s="60">
        <f t="shared" ref="D26" si="13">+D24/D25</f>
        <v>1.1672059742784127E-3</v>
      </c>
      <c r="E26" s="60">
        <f t="shared" ref="E26" si="14">+E24/E25</f>
        <v>0</v>
      </c>
      <c r="F26" s="60">
        <f t="shared" ref="F26" si="15">+F24/F25</f>
        <v>0</v>
      </c>
      <c r="G26" s="39"/>
      <c r="H26" s="33"/>
      <c r="I26" s="60">
        <f>+I24/I25</f>
        <v>0</v>
      </c>
      <c r="J26" s="60">
        <f t="shared" ref="J26" si="16">+J24/J25</f>
        <v>6.3846072922372606E-5</v>
      </c>
      <c r="K26" s="60">
        <f t="shared" ref="K26" si="17">+K24/K25</f>
        <v>8.3224577536813473E-4</v>
      </c>
      <c r="L26" s="60">
        <f t="shared" ref="L26" si="18">+L24/L25</f>
        <v>0</v>
      </c>
      <c r="M26" s="60">
        <f t="shared" ref="M26" si="19">+M24/M25</f>
        <v>0</v>
      </c>
      <c r="N26" s="39"/>
    </row>
    <row r="27" spans="1:17" s="48" customFormat="1" ht="15" customHeight="1" x14ac:dyDescent="0.25">
      <c r="A27" s="3"/>
      <c r="B27" s="15"/>
      <c r="C27" s="13"/>
      <c r="D27" s="21"/>
      <c r="E27" s="25"/>
      <c r="F27" s="22"/>
      <c r="G27" s="24"/>
      <c r="H27" s="33"/>
      <c r="I27" s="10"/>
      <c r="J27" s="6"/>
      <c r="K27" s="30"/>
      <c r="L27" s="10"/>
      <c r="M27" s="6"/>
      <c r="N27" s="24"/>
    </row>
    <row r="28" spans="1:17" s="48" customFormat="1" ht="15" customHeight="1" x14ac:dyDescent="0.25">
      <c r="A28" s="12" t="s">
        <v>34</v>
      </c>
      <c r="B28" s="15"/>
      <c r="C28" s="13"/>
      <c r="D28" s="21"/>
      <c r="E28" s="25"/>
      <c r="F28" s="22"/>
      <c r="G28" s="24"/>
      <c r="H28" s="33"/>
      <c r="I28" s="10"/>
      <c r="J28" s="6"/>
      <c r="K28" s="30"/>
      <c r="L28" s="10"/>
      <c r="M28" s="6"/>
      <c r="N28" s="24"/>
    </row>
    <row r="29" spans="1:17" s="48" customFormat="1" ht="15" customHeight="1" x14ac:dyDescent="0.25">
      <c r="A29" s="2" t="s">
        <v>3</v>
      </c>
      <c r="B29" s="99">
        <v>0</v>
      </c>
      <c r="C29" s="100">
        <v>78223</v>
      </c>
      <c r="D29" s="100">
        <v>331063</v>
      </c>
      <c r="E29" s="101">
        <v>222608</v>
      </c>
      <c r="F29" s="102">
        <v>48060</v>
      </c>
      <c r="G29" s="44">
        <f>(E29-F29)/F29</f>
        <v>3.6318768206408656</v>
      </c>
      <c r="H29" s="33"/>
      <c r="I29" s="103">
        <v>0</v>
      </c>
      <c r="J29" s="104">
        <v>1179228</v>
      </c>
      <c r="K29" s="105">
        <v>5539644</v>
      </c>
      <c r="L29" s="106">
        <v>3837871</v>
      </c>
      <c r="M29" s="107">
        <v>3441793</v>
      </c>
      <c r="N29" s="44">
        <f>(L29-M29)/M29</f>
        <v>0.11507897191957796</v>
      </c>
    </row>
    <row r="30" spans="1:17" s="48" customFormat="1" ht="15" customHeight="1" x14ac:dyDescent="0.25">
      <c r="A30" s="2" t="s">
        <v>15</v>
      </c>
      <c r="B30" s="99">
        <v>16263</v>
      </c>
      <c r="C30" s="100">
        <v>72311</v>
      </c>
      <c r="D30" s="100">
        <v>74087</v>
      </c>
      <c r="E30" s="101">
        <v>218437</v>
      </c>
      <c r="F30" s="102">
        <v>165571</v>
      </c>
      <c r="G30" s="44">
        <f>(E30-F30)/F30</f>
        <v>0.31929504562997141</v>
      </c>
      <c r="H30" s="33"/>
      <c r="I30" s="103">
        <v>172794</v>
      </c>
      <c r="J30" s="104">
        <v>1358203</v>
      </c>
      <c r="K30" s="105">
        <v>1289706</v>
      </c>
      <c r="L30" s="106">
        <v>3014015</v>
      </c>
      <c r="M30" s="107">
        <v>1011366</v>
      </c>
      <c r="N30" s="44">
        <f t="shared" ref="N30:N32" si="20">(L30-M30)/M30</f>
        <v>1.9801426980934695</v>
      </c>
    </row>
    <row r="31" spans="1:17" s="48" customFormat="1" ht="15" customHeight="1" x14ac:dyDescent="0.25">
      <c r="A31" s="2" t="s">
        <v>2</v>
      </c>
      <c r="B31" s="99">
        <v>322802</v>
      </c>
      <c r="C31" s="100">
        <v>245253</v>
      </c>
      <c r="D31" s="100">
        <v>383593</v>
      </c>
      <c r="E31" s="72">
        <v>167606</v>
      </c>
      <c r="F31" s="61">
        <v>167856</v>
      </c>
      <c r="G31" s="44">
        <f>(E31-F31)/F31</f>
        <v>-1.4893718425316939E-3</v>
      </c>
      <c r="H31" s="33"/>
      <c r="I31" s="103">
        <v>7112922</v>
      </c>
      <c r="J31" s="104">
        <v>5624584</v>
      </c>
      <c r="K31" s="105">
        <v>7499480</v>
      </c>
      <c r="L31" s="73">
        <v>3611550</v>
      </c>
      <c r="M31" s="74">
        <v>5065121</v>
      </c>
      <c r="N31" s="44">
        <f t="shared" si="20"/>
        <v>-0.28697655988869764</v>
      </c>
    </row>
    <row r="32" spans="1:17" s="48" customFormat="1" ht="15" customHeight="1" x14ac:dyDescent="0.25">
      <c r="A32" s="2" t="s">
        <v>6</v>
      </c>
      <c r="B32" s="72">
        <v>12601</v>
      </c>
      <c r="C32" s="61">
        <v>68001</v>
      </c>
      <c r="D32" s="61">
        <v>59239</v>
      </c>
      <c r="E32" s="72">
        <v>40306</v>
      </c>
      <c r="F32" s="61">
        <v>12425</v>
      </c>
      <c r="G32" s="44">
        <f>(E32-F32)/F32</f>
        <v>2.2439436619718309</v>
      </c>
      <c r="H32" s="33"/>
      <c r="I32" s="79">
        <v>167046</v>
      </c>
      <c r="J32" s="80">
        <v>737379</v>
      </c>
      <c r="K32" s="78">
        <v>507772</v>
      </c>
      <c r="L32" s="73">
        <v>497013</v>
      </c>
      <c r="M32" s="74">
        <v>239651</v>
      </c>
      <c r="N32" s="44">
        <f t="shared" si="20"/>
        <v>1.0739033010502772</v>
      </c>
      <c r="O32" s="1"/>
    </row>
    <row r="33" spans="1:22" s="48" customFormat="1" ht="15" customHeight="1" x14ac:dyDescent="0.25">
      <c r="A33" s="2" t="s">
        <v>7</v>
      </c>
      <c r="B33" s="72">
        <v>0</v>
      </c>
      <c r="C33" s="61">
        <v>0</v>
      </c>
      <c r="D33" s="61">
        <v>25390</v>
      </c>
      <c r="E33" s="72">
        <v>36906</v>
      </c>
      <c r="F33" s="61">
        <v>0</v>
      </c>
      <c r="G33" s="44"/>
      <c r="H33" s="33"/>
      <c r="I33" s="79">
        <v>0</v>
      </c>
      <c r="J33" s="80">
        <v>0</v>
      </c>
      <c r="K33" s="105">
        <v>151776</v>
      </c>
      <c r="L33" s="73">
        <v>628766</v>
      </c>
      <c r="M33" s="74">
        <v>0</v>
      </c>
      <c r="N33" s="44"/>
      <c r="O33" s="1"/>
    </row>
    <row r="34" spans="1:22" s="48" customFormat="1" ht="15" customHeight="1" x14ac:dyDescent="0.25">
      <c r="A34" s="1" t="s">
        <v>5</v>
      </c>
      <c r="B34" s="72">
        <v>18898</v>
      </c>
      <c r="C34" s="61">
        <v>30563</v>
      </c>
      <c r="D34" s="61">
        <v>3314</v>
      </c>
      <c r="E34" s="72">
        <v>27285</v>
      </c>
      <c r="F34" s="61">
        <v>0</v>
      </c>
      <c r="G34" s="44"/>
      <c r="H34" s="33"/>
      <c r="I34" s="79">
        <v>216495</v>
      </c>
      <c r="J34" s="80">
        <v>555457</v>
      </c>
      <c r="K34" s="105">
        <v>61092</v>
      </c>
      <c r="L34" s="73">
        <v>411452</v>
      </c>
      <c r="M34" s="74">
        <v>0</v>
      </c>
      <c r="N34" s="44"/>
      <c r="O34" s="1"/>
    </row>
    <row r="35" spans="1:22" s="48" customFormat="1" ht="15" customHeight="1" x14ac:dyDescent="0.25">
      <c r="A35" s="1" t="s">
        <v>44</v>
      </c>
      <c r="B35" s="72">
        <v>0</v>
      </c>
      <c r="C35" s="61">
        <v>0</v>
      </c>
      <c r="D35" s="61">
        <v>0</v>
      </c>
      <c r="E35" s="101">
        <v>5003</v>
      </c>
      <c r="F35" s="61">
        <v>0</v>
      </c>
      <c r="G35" s="44"/>
      <c r="H35" s="33"/>
      <c r="I35" s="79">
        <v>0</v>
      </c>
      <c r="J35" s="80">
        <v>0</v>
      </c>
      <c r="K35" s="105">
        <v>0</v>
      </c>
      <c r="L35" s="70">
        <v>56231</v>
      </c>
      <c r="M35" s="74">
        <v>0</v>
      </c>
      <c r="N35" s="44"/>
      <c r="O35" s="1"/>
      <c r="P35" s="49"/>
      <c r="Q35" s="49"/>
      <c r="R35" s="49"/>
      <c r="S35" s="49"/>
      <c r="T35" s="49"/>
      <c r="U35" s="49"/>
      <c r="V35" s="49"/>
    </row>
    <row r="36" spans="1:22" s="48" customFormat="1" ht="15" customHeight="1" x14ac:dyDescent="0.25">
      <c r="A36" s="1" t="s">
        <v>9</v>
      </c>
      <c r="B36" s="72">
        <v>43000</v>
      </c>
      <c r="C36" s="61">
        <v>0</v>
      </c>
      <c r="D36" s="61">
        <v>0</v>
      </c>
      <c r="E36" s="101">
        <v>0</v>
      </c>
      <c r="F36" s="61">
        <v>0</v>
      </c>
      <c r="G36" s="44"/>
      <c r="H36" s="33"/>
      <c r="I36" s="79">
        <v>98583</v>
      </c>
      <c r="J36" s="80">
        <v>0</v>
      </c>
      <c r="K36" s="105">
        <v>0</v>
      </c>
      <c r="L36" s="70">
        <v>0</v>
      </c>
      <c r="M36" s="74">
        <v>0</v>
      </c>
      <c r="N36" s="44"/>
      <c r="O36" s="1"/>
      <c r="P36" s="49"/>
      <c r="Q36" s="49"/>
      <c r="R36" s="49"/>
      <c r="S36" s="49"/>
      <c r="T36" s="49"/>
      <c r="U36" s="49"/>
      <c r="V36" s="49"/>
    </row>
    <row r="37" spans="1:22" s="49" customFormat="1" ht="15" customHeight="1" x14ac:dyDescent="0.25">
      <c r="A37" s="31" t="s">
        <v>40</v>
      </c>
      <c r="B37" s="92">
        <f>SUM(B29:B36)</f>
        <v>413564</v>
      </c>
      <c r="C37" s="92">
        <f t="shared" ref="C37:F37" si="21">SUM(C29:C36)</f>
        <v>494351</v>
      </c>
      <c r="D37" s="92">
        <f t="shared" si="21"/>
        <v>876686</v>
      </c>
      <c r="E37" s="92">
        <f t="shared" si="21"/>
        <v>718151</v>
      </c>
      <c r="F37" s="92">
        <v>548960</v>
      </c>
      <c r="G37" s="45">
        <f>(E37-F37)/F37</f>
        <v>0.30820278344505975</v>
      </c>
      <c r="H37" s="33"/>
      <c r="I37" s="92">
        <f>SUM(I29:I36)</f>
        <v>7767840</v>
      </c>
      <c r="J37" s="92">
        <f t="shared" ref="J37:M37" si="22">SUM(J29:J36)</f>
        <v>9454851</v>
      </c>
      <c r="K37" s="92">
        <f t="shared" si="22"/>
        <v>15049470</v>
      </c>
      <c r="L37" s="92">
        <f t="shared" si="22"/>
        <v>12056898</v>
      </c>
      <c r="M37" s="92">
        <f t="shared" si="22"/>
        <v>9757931</v>
      </c>
      <c r="N37" s="45">
        <f>(L37-M37)/M37</f>
        <v>0.23559984181072813</v>
      </c>
    </row>
    <row r="38" spans="1:22" s="49" customFormat="1" ht="15" customHeight="1" x14ac:dyDescent="0.25">
      <c r="A38" s="19" t="s">
        <v>33</v>
      </c>
      <c r="B38" s="93">
        <v>394466726</v>
      </c>
      <c r="C38" s="94">
        <v>436214123</v>
      </c>
      <c r="D38" s="95">
        <v>422554650</v>
      </c>
      <c r="E38" s="93">
        <v>334865271</v>
      </c>
      <c r="F38" s="94">
        <v>268713294</v>
      </c>
      <c r="G38" s="9">
        <f>(E38-F38)/F38</f>
        <v>0.24618051461197896</v>
      </c>
      <c r="H38" s="33"/>
      <c r="I38" s="96">
        <v>2710729050</v>
      </c>
      <c r="J38" s="97">
        <v>3195478108</v>
      </c>
      <c r="K38" s="98">
        <v>3235589085</v>
      </c>
      <c r="L38" s="96">
        <v>2774207112</v>
      </c>
      <c r="M38" s="97">
        <v>2078883853</v>
      </c>
      <c r="N38" s="9">
        <f>(L38-M38)/M38</f>
        <v>0.33446950775849815</v>
      </c>
    </row>
    <row r="39" spans="1:22" s="49" customFormat="1" ht="15" customHeight="1" x14ac:dyDescent="0.25">
      <c r="A39" s="38" t="s">
        <v>25</v>
      </c>
      <c r="B39" s="60">
        <f>+B37/B38</f>
        <v>1.0484128894562327E-3</v>
      </c>
      <c r="C39" s="60">
        <f t="shared" ref="C39:F39" si="23">+C37/C38</f>
        <v>1.1332760081222771E-3</v>
      </c>
      <c r="D39" s="60">
        <f t="shared" si="23"/>
        <v>2.0747280854677614E-3</v>
      </c>
      <c r="E39" s="60">
        <f t="shared" si="23"/>
        <v>2.144596833990587E-3</v>
      </c>
      <c r="F39" s="60">
        <f t="shared" si="23"/>
        <v>2.0429208835495874E-3</v>
      </c>
      <c r="G39" s="39"/>
      <c r="H39" s="33"/>
      <c r="I39" s="60">
        <f>+I37/I38</f>
        <v>2.8655907162687469E-3</v>
      </c>
      <c r="J39" s="60">
        <f t="shared" ref="J39" si="24">+J37/J38</f>
        <v>2.9588220230110244E-3</v>
      </c>
      <c r="K39" s="60">
        <f t="shared" ref="K39" si="25">+K37/K38</f>
        <v>4.6512303029357018E-3</v>
      </c>
      <c r="L39" s="60">
        <f t="shared" ref="L39" si="26">+L37/L38</f>
        <v>4.3460698906895457E-3</v>
      </c>
      <c r="M39" s="60">
        <f t="shared" ref="M39" si="27">+M37/M38</f>
        <v>4.6938317337539108E-3</v>
      </c>
      <c r="N39" s="39"/>
    </row>
    <row r="40" spans="1:22" s="48" customFormat="1" ht="15" customHeight="1" x14ac:dyDescent="0.25">
      <c r="A40" s="17"/>
      <c r="B40" s="1"/>
      <c r="C40" s="1"/>
      <c r="D40" s="1"/>
      <c r="E40" s="1"/>
      <c r="F40" s="1"/>
      <c r="G40" s="1"/>
      <c r="H40" s="33"/>
      <c r="I40" s="1"/>
      <c r="J40" s="1"/>
      <c r="K40" s="1"/>
      <c r="L40" s="1"/>
      <c r="M40" s="1"/>
      <c r="N40" s="1"/>
      <c r="P40" s="49"/>
      <c r="Q40" s="49"/>
      <c r="R40" s="49"/>
      <c r="S40" s="49"/>
      <c r="T40" s="49"/>
      <c r="U40" s="49"/>
      <c r="V40" s="49"/>
    </row>
    <row r="41" spans="1:22" s="48" customFormat="1" ht="15" x14ac:dyDescent="0.25">
      <c r="A41" s="1" t="s">
        <v>0</v>
      </c>
      <c r="B41" s="1"/>
      <c r="C41" s="1"/>
      <c r="D41" s="1"/>
      <c r="E41" s="1"/>
      <c r="F41" s="1"/>
      <c r="G41" s="1"/>
      <c r="H41" s="1"/>
      <c r="P41" s="49"/>
      <c r="Q41" s="49"/>
      <c r="R41" s="49"/>
      <c r="S41" s="49"/>
      <c r="T41" s="49"/>
      <c r="U41" s="49"/>
      <c r="V41" s="49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Props1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9675CE-2DB9-4042-B71A-A81B40DD18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769446-380c-45bd-9169-35de4c7d44c2"/>
    <ds:schemaRef ds:uri="adfcbb1c-bf73-4a98-adb7-0a955712b26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2021-10-08T13:05:57Z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