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895" activeTab="1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G6" i="5" l="1"/>
  <c r="N34" i="5" l="1"/>
  <c r="G34" i="5"/>
  <c r="N13" i="5"/>
  <c r="G13" i="5"/>
  <c r="G7" i="5" l="1"/>
  <c r="N7" i="5"/>
  <c r="C31" i="4"/>
  <c r="D31" i="4"/>
  <c r="B31" i="4"/>
  <c r="J31" i="4"/>
  <c r="K31" i="4"/>
  <c r="I31" i="4"/>
  <c r="M31" i="4"/>
  <c r="L31" i="4"/>
  <c r="N28" i="4"/>
  <c r="G28" i="4"/>
  <c r="N20" i="4"/>
  <c r="F22" i="4"/>
  <c r="G20" i="4"/>
  <c r="E38" i="5" l="1"/>
  <c r="L38" i="5"/>
  <c r="M38" i="5"/>
  <c r="J25" i="5"/>
  <c r="K25" i="5"/>
  <c r="L25" i="5"/>
  <c r="M25" i="5"/>
  <c r="I25" i="5"/>
  <c r="C25" i="5"/>
  <c r="D25" i="5"/>
  <c r="E25" i="5"/>
  <c r="F25" i="5"/>
  <c r="B25" i="5"/>
  <c r="J17" i="5"/>
  <c r="K17" i="5"/>
  <c r="L17" i="5"/>
  <c r="M17" i="5"/>
  <c r="N6" i="5"/>
  <c r="E17" i="5"/>
  <c r="F17" i="5"/>
  <c r="M46" i="4"/>
  <c r="E46" i="4"/>
  <c r="F46" i="4"/>
  <c r="J22" i="4"/>
  <c r="K22" i="4"/>
  <c r="L22" i="4"/>
  <c r="M22" i="4"/>
  <c r="I22" i="4"/>
  <c r="N22" i="4" l="1"/>
  <c r="N8" i="5"/>
  <c r="N9" i="5"/>
  <c r="G9" i="5"/>
  <c r="F31" i="4"/>
  <c r="G8" i="5" l="1"/>
  <c r="N40" i="4" l="1"/>
  <c r="G40" i="4"/>
  <c r="M4" i="4" l="1"/>
  <c r="F4" i="5" s="1"/>
  <c r="M4" i="5" s="1"/>
  <c r="L4" i="4"/>
  <c r="E4" i="5" s="1"/>
  <c r="L4" i="5" s="1"/>
  <c r="N27" i="4"/>
  <c r="G27" i="4"/>
  <c r="E31" i="4"/>
  <c r="J38" i="5" l="1"/>
  <c r="J40" i="5" s="1"/>
  <c r="K38" i="5"/>
  <c r="K40" i="5" s="1"/>
  <c r="L40" i="5"/>
  <c r="M40" i="5"/>
  <c r="I38" i="5"/>
  <c r="I40" i="5" s="1"/>
  <c r="G32" i="5"/>
  <c r="N31" i="5"/>
  <c r="N32" i="5"/>
  <c r="N30" i="5"/>
  <c r="C38" i="5"/>
  <c r="C40" i="5" s="1"/>
  <c r="D38" i="5"/>
  <c r="D40" i="5" s="1"/>
  <c r="E40" i="5"/>
  <c r="F40" i="5"/>
  <c r="B38" i="5"/>
  <c r="B40" i="5" s="1"/>
  <c r="G31" i="5"/>
  <c r="G30" i="5"/>
  <c r="N26" i="5"/>
  <c r="M27" i="5"/>
  <c r="L27" i="5"/>
  <c r="K27" i="5"/>
  <c r="J27" i="5"/>
  <c r="I27" i="5"/>
  <c r="C27" i="5"/>
  <c r="D27" i="5"/>
  <c r="E27" i="5"/>
  <c r="F27" i="5"/>
  <c r="B27" i="5"/>
  <c r="J19" i="5"/>
  <c r="K19" i="5"/>
  <c r="L19" i="5"/>
  <c r="M19" i="5"/>
  <c r="I17" i="5"/>
  <c r="I19" i="5" s="1"/>
  <c r="C17" i="5"/>
  <c r="C19" i="5" s="1"/>
  <c r="D17" i="5"/>
  <c r="D19" i="5" s="1"/>
  <c r="E19" i="5"/>
  <c r="F19" i="5"/>
  <c r="B17" i="5"/>
  <c r="B19" i="5" s="1"/>
  <c r="N47" i="4"/>
  <c r="N37" i="4"/>
  <c r="N38" i="4"/>
  <c r="N39" i="4"/>
  <c r="N41" i="4"/>
  <c r="N42" i="4"/>
  <c r="N36" i="4"/>
  <c r="G37" i="4"/>
  <c r="G38" i="4"/>
  <c r="G39" i="4"/>
  <c r="G41" i="4"/>
  <c r="G42" i="4"/>
  <c r="G36" i="4"/>
  <c r="N38" i="5" l="1"/>
  <c r="N17" i="5"/>
  <c r="N7" i="4"/>
  <c r="N8" i="4"/>
  <c r="N9" i="4"/>
  <c r="N10" i="4"/>
  <c r="N11" i="4"/>
  <c r="N12" i="4"/>
  <c r="N13" i="4"/>
  <c r="N14" i="4"/>
  <c r="N15" i="4"/>
  <c r="N16" i="4"/>
  <c r="N17" i="4"/>
  <c r="N18" i="4"/>
  <c r="N6" i="4"/>
  <c r="G7" i="4"/>
  <c r="G8" i="4"/>
  <c r="G9" i="4"/>
  <c r="G10" i="4"/>
  <c r="G11" i="4"/>
  <c r="G12" i="4"/>
  <c r="G13" i="4"/>
  <c r="G14" i="4"/>
  <c r="G15" i="4"/>
  <c r="G16" i="4"/>
  <c r="G17" i="4"/>
  <c r="G18" i="4"/>
  <c r="G6" i="4"/>
  <c r="G38" i="5" l="1"/>
  <c r="J46" i="4" l="1"/>
  <c r="J48" i="4" s="1"/>
  <c r="K46" i="4"/>
  <c r="K48" i="4" s="1"/>
  <c r="L46" i="4"/>
  <c r="M48" i="4"/>
  <c r="I46" i="4"/>
  <c r="I48" i="4" s="1"/>
  <c r="N46" i="4" l="1"/>
  <c r="L48" i="4"/>
  <c r="C46" i="4"/>
  <c r="C48" i="4" s="1"/>
  <c r="D46" i="4"/>
  <c r="D48" i="4" s="1"/>
  <c r="F48" i="4"/>
  <c r="B46" i="4"/>
  <c r="B48" i="4" s="1"/>
  <c r="E48" i="4" l="1"/>
  <c r="G46" i="4"/>
  <c r="J33" i="4"/>
  <c r="K33" i="4"/>
  <c r="L33" i="4"/>
  <c r="M33" i="4"/>
  <c r="I33" i="4"/>
  <c r="C33" i="4"/>
  <c r="D33" i="4"/>
  <c r="E33" i="4"/>
  <c r="F33" i="4"/>
  <c r="B33" i="4"/>
  <c r="K24" i="4"/>
  <c r="L24" i="4"/>
  <c r="M24" i="4"/>
  <c r="J24" i="4"/>
  <c r="I24" i="4"/>
  <c r="E22" i="4"/>
  <c r="F24" i="4"/>
  <c r="D22" i="4"/>
  <c r="D24" i="4" s="1"/>
  <c r="C22" i="4"/>
  <c r="C24" i="4" s="1"/>
  <c r="B22" i="4"/>
  <c r="B24" i="4" s="1"/>
  <c r="E24" i="4" l="1"/>
  <c r="G22" i="4"/>
  <c r="G26" i="5"/>
  <c r="G23" i="4" l="1"/>
  <c r="N31" i="4" l="1"/>
  <c r="G31" i="4"/>
  <c r="G32" i="4" l="1"/>
  <c r="G47" i="4" l="1"/>
  <c r="N39" i="5"/>
  <c r="G39" i="5"/>
  <c r="N18" i="5"/>
  <c r="G18" i="5"/>
  <c r="N32" i="4"/>
  <c r="N23" i="4"/>
</calcChain>
</file>

<file path=xl/sharedStrings.xml><?xml version="1.0" encoding="utf-8"?>
<sst xmlns="http://schemas.openxmlformats.org/spreadsheetml/2006/main" count="90" uniqueCount="47">
  <si>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</si>
  <si>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</si>
  <si>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</si>
  <si>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</si>
  <si>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</si>
  <si>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</si>
  <si>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</si>
  <si>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</si>
  <si>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</si>
  <si>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</si>
  <si>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</si>
  <si>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</si>
  <si>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</si>
  <si>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</si>
  <si>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</si>
  <si>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</si>
  <si>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</si>
  <si>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</si>
  <si>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</si>
  <si>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</si>
  <si>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</si>
  <si>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</si>
  <si>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</si>
  <si>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</si>
  <si>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</si>
  <si>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</si>
  <si>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</si>
  <si>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</si>
  <si>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</si>
  <si>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</si>
  <si>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</si>
  <si>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</si>
  <si>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</si>
  <si>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</si>
  <si>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</si>
  <si>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</si>
  <si>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Pork Imports from EU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</si>
  <si>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</si>
  <si>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</si>
  <si>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</si>
  <si>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</si>
  <si>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</si>
  <si>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</si>
  <si>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% chg 21-20</t>
  </si>
  <si>
    <t>Luxembourg</t>
  </si>
  <si>
    <t>YTD November 2021</t>
  </si>
  <si>
    <t>YTD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</si>
</sst>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3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9" fontId="32" fillId="0" borderId="2" xfId="3" applyFont="1" applyFill="1" applyBorder="1"/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2" borderId="1" xfId="0" applyNumberFormat="1" applyFont="1" applyFill="1" applyBorder="1" applyAlignment="1">
      <alignment horizontal="right"/>
    </xf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0" xfId="3" applyNumberFormat="1" applyFont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42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="95" zoomScaleNormal="95" workbookViewId="0">
      <pane xSplit="1" ySplit="4" topLeftCell="B27" activePane="bottomRight" state="frozen"/>
      <selection pane="topRight" activeCell="B1" sqref="B1"/>
      <selection pane="bottomLeft" activeCell="A5" sqref="A5"/>
      <selection pane="bottomRight" activeCell="E6" sqref="E6:N52"/>
    </sheetView>
  </sheetViews>
  <sheetFormatPr defaultColWidth="9.140625" defaultRowHeight="12.75" x14ac:dyDescent="0.2"/>
  <cols>
    <col min="1" max="1" width="21.140625" style="4" customWidth="1"/>
    <col min="2" max="4" width="11.7109375" style="35" bestFit="1" customWidth="1"/>
    <col min="5" max="6" width="14.85546875" style="35" bestFit="1" customWidth="1"/>
    <col min="7" max="7" width="8" style="35" customWidth="1"/>
    <col min="8" max="8" width="3.28515625" style="35" customWidth="1"/>
    <col min="9" max="10" width="14.5703125" style="35" bestFit="1" customWidth="1"/>
    <col min="11" max="11" width="14.5703125" style="35" customWidth="1"/>
    <col min="12" max="13" width="14.85546875" style="35" bestFit="1" customWidth="1"/>
    <col min="14" max="14" width="8.28515625" style="35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130" t="s">
        <v>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8.4499999999999993" customHeight="1" x14ac:dyDescent="0.2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"/>
    </row>
    <row r="3" spans="1:14" ht="15.75" x14ac:dyDescent="0.25">
      <c r="A3" s="2"/>
      <c r="B3" s="131" t="s">
        <v>21</v>
      </c>
      <c r="C3" s="132"/>
      <c r="D3" s="133"/>
      <c r="E3" s="133"/>
      <c r="F3" s="133"/>
      <c r="G3" s="134"/>
      <c r="H3" s="18"/>
      <c r="I3" s="131" t="s">
        <v>22</v>
      </c>
      <c r="J3" s="133"/>
      <c r="K3" s="132"/>
      <c r="L3" s="133"/>
      <c r="M3" s="133"/>
      <c r="N3" s="134"/>
    </row>
    <row r="4" spans="1:14" ht="30" x14ac:dyDescent="0.25">
      <c r="A4" s="2"/>
      <c r="B4" s="56">
        <v>2018</v>
      </c>
      <c r="C4" s="57">
        <v>2019</v>
      </c>
      <c r="D4" s="51">
        <v>2020</v>
      </c>
      <c r="E4" s="58" t="s">
        <v>45</v>
      </c>
      <c r="F4" s="58" t="s">
        <v>46</v>
      </c>
      <c r="G4" s="58" t="s">
        <v>43</v>
      </c>
      <c r="H4" s="33"/>
      <c r="I4" s="56">
        <v>2018</v>
      </c>
      <c r="J4" s="57">
        <v>2019</v>
      </c>
      <c r="K4" s="51">
        <v>2020</v>
      </c>
      <c r="L4" s="58" t="str">
        <f>E4</f>
        <v>YTD November 2021</v>
      </c>
      <c r="M4" s="58" t="str">
        <f>F4</f>
        <v>YTD November 2020</v>
      </c>
      <c r="N4" s="58" t="s">
        <v>43</v>
      </c>
    </row>
    <row r="5" spans="1:14" ht="15" customHeight="1" x14ac:dyDescent="0.25">
      <c r="A5" s="12" t="s">
        <v>18</v>
      </c>
      <c r="B5" s="8"/>
      <c r="C5" s="18"/>
      <c r="D5" s="24"/>
      <c r="E5" s="40"/>
      <c r="F5" s="18"/>
      <c r="G5" s="16"/>
      <c r="H5" s="18"/>
      <c r="I5" s="14"/>
      <c r="J5" s="11"/>
      <c r="K5" s="36"/>
      <c r="L5" s="43"/>
      <c r="M5" s="11"/>
      <c r="N5" s="16"/>
    </row>
    <row r="6" spans="1:14" ht="15" customHeight="1" x14ac:dyDescent="0.25">
      <c r="A6" s="7" t="s">
        <v>5</v>
      </c>
      <c r="B6" s="90">
        <v>4030797</v>
      </c>
      <c r="C6" s="117">
        <v>4585332</v>
      </c>
      <c r="D6" s="118">
        <v>5716995</v>
      </c>
      <c r="E6" s="90">
        <v>18532613</v>
      </c>
      <c r="F6" s="117">
        <v>4821329</v>
      </c>
      <c r="G6" s="44">
        <f>(E6-F6)/F6</f>
        <v>2.8438805980674622</v>
      </c>
      <c r="H6" s="18"/>
      <c r="I6" s="91">
        <v>21085250</v>
      </c>
      <c r="J6" s="119">
        <v>23069641</v>
      </c>
      <c r="K6" s="120">
        <v>33512646</v>
      </c>
      <c r="L6" s="91">
        <v>85838855</v>
      </c>
      <c r="M6" s="119">
        <v>28519423</v>
      </c>
      <c r="N6" s="44">
        <f>(L6-M6)/M6</f>
        <v>2.0098384178389583</v>
      </c>
    </row>
    <row r="7" spans="1:14" ht="15" customHeight="1" x14ac:dyDescent="0.25">
      <c r="A7" s="7" t="s">
        <v>7</v>
      </c>
      <c r="B7" s="90">
        <v>3475035</v>
      </c>
      <c r="C7" s="117">
        <v>3108025</v>
      </c>
      <c r="D7" s="118">
        <v>2973804</v>
      </c>
      <c r="E7" s="90">
        <v>4641717</v>
      </c>
      <c r="F7" s="117">
        <v>2643079</v>
      </c>
      <c r="G7" s="44">
        <f t="shared" ref="G7:G20" si="0">(E7-F7)/F7</f>
        <v>0.75617792733399192</v>
      </c>
      <c r="H7" s="18"/>
      <c r="I7" s="91">
        <v>20299822</v>
      </c>
      <c r="J7" s="119">
        <v>18542149</v>
      </c>
      <c r="K7" s="120">
        <v>19162530</v>
      </c>
      <c r="L7" s="91">
        <v>35145294</v>
      </c>
      <c r="M7" s="119">
        <v>17253857</v>
      </c>
      <c r="N7" s="44">
        <f t="shared" ref="N7:N20" si="1">(L7-M7)/M7</f>
        <v>1.0369528969667479</v>
      </c>
    </row>
    <row r="8" spans="1:14" ht="15" customHeight="1" x14ac:dyDescent="0.25">
      <c r="A8" s="7" t="s">
        <v>9</v>
      </c>
      <c r="B8" s="90">
        <v>4761362</v>
      </c>
      <c r="C8" s="117">
        <v>5088965</v>
      </c>
      <c r="D8" s="118">
        <v>5380580</v>
      </c>
      <c r="E8" s="90">
        <v>4409990</v>
      </c>
      <c r="F8" s="117">
        <v>4734856</v>
      </c>
      <c r="G8" s="44">
        <f t="shared" si="0"/>
        <v>-6.8611590299683875E-2</v>
      </c>
      <c r="H8" s="18"/>
      <c r="I8" s="91">
        <v>28319200</v>
      </c>
      <c r="J8" s="119">
        <v>25787607</v>
      </c>
      <c r="K8" s="120">
        <v>30900697</v>
      </c>
      <c r="L8" s="91">
        <v>25235275</v>
      </c>
      <c r="M8" s="119">
        <v>27280814</v>
      </c>
      <c r="N8" s="44">
        <f t="shared" si="1"/>
        <v>-7.4980863840793027E-2</v>
      </c>
    </row>
    <row r="9" spans="1:14" ht="15" customHeight="1" x14ac:dyDescent="0.25">
      <c r="A9" s="7" t="s">
        <v>3</v>
      </c>
      <c r="B9" s="90">
        <v>2200169</v>
      </c>
      <c r="C9" s="117">
        <v>2595842</v>
      </c>
      <c r="D9" s="118">
        <v>2759803</v>
      </c>
      <c r="E9" s="90">
        <v>2652552</v>
      </c>
      <c r="F9" s="117">
        <v>2529911</v>
      </c>
      <c r="G9" s="44">
        <f t="shared" si="0"/>
        <v>4.8476408853908297E-2</v>
      </c>
      <c r="H9" s="18"/>
      <c r="I9" s="91">
        <v>38068880</v>
      </c>
      <c r="J9" s="119">
        <v>43861868</v>
      </c>
      <c r="K9" s="120">
        <v>50612355</v>
      </c>
      <c r="L9" s="91">
        <v>47828046</v>
      </c>
      <c r="M9" s="119">
        <v>46573409</v>
      </c>
      <c r="N9" s="44">
        <f t="shared" si="1"/>
        <v>2.6938912717340488E-2</v>
      </c>
    </row>
    <row r="10" spans="1:14" ht="15" customHeight="1" x14ac:dyDescent="0.25">
      <c r="A10" s="7" t="s">
        <v>2</v>
      </c>
      <c r="B10" s="90">
        <v>1860784</v>
      </c>
      <c r="C10" s="117">
        <v>1540619</v>
      </c>
      <c r="D10" s="118">
        <v>1675768</v>
      </c>
      <c r="E10" s="90">
        <v>1974564</v>
      </c>
      <c r="F10" s="117">
        <v>1505851</v>
      </c>
      <c r="G10" s="44">
        <f t="shared" si="0"/>
        <v>0.31126120711810135</v>
      </c>
      <c r="H10" s="18"/>
      <c r="I10" s="91">
        <v>10280784</v>
      </c>
      <c r="J10" s="119">
        <v>8171541</v>
      </c>
      <c r="K10" s="120">
        <v>9836117</v>
      </c>
      <c r="L10" s="91">
        <v>14407545</v>
      </c>
      <c r="M10" s="119">
        <v>8700115</v>
      </c>
      <c r="N10" s="44">
        <f t="shared" si="1"/>
        <v>0.65601776528241296</v>
      </c>
    </row>
    <row r="11" spans="1:14" ht="15" customHeight="1" x14ac:dyDescent="0.25">
      <c r="A11" s="7" t="s">
        <v>8</v>
      </c>
      <c r="B11" s="90">
        <v>6165056</v>
      </c>
      <c r="C11" s="117">
        <v>2889811</v>
      </c>
      <c r="D11" s="118">
        <v>2803183</v>
      </c>
      <c r="E11" s="90">
        <v>1869685</v>
      </c>
      <c r="F11" s="117">
        <v>2444148</v>
      </c>
      <c r="G11" s="44">
        <f t="shared" si="0"/>
        <v>-0.23503609437726358</v>
      </c>
      <c r="H11" s="18"/>
      <c r="I11" s="91">
        <v>25786933</v>
      </c>
      <c r="J11" s="119">
        <v>11332148</v>
      </c>
      <c r="K11" s="120">
        <v>12312568</v>
      </c>
      <c r="L11" s="91">
        <v>8793831</v>
      </c>
      <c r="M11" s="119">
        <v>10651400</v>
      </c>
      <c r="N11" s="44">
        <f t="shared" si="1"/>
        <v>-0.17439669902548022</v>
      </c>
    </row>
    <row r="12" spans="1:14" ht="15.6" customHeight="1" x14ac:dyDescent="0.25">
      <c r="A12" s="7" t="s">
        <v>16</v>
      </c>
      <c r="B12" s="90">
        <v>4385</v>
      </c>
      <c r="C12" s="117">
        <v>98440</v>
      </c>
      <c r="D12" s="118">
        <v>415769</v>
      </c>
      <c r="E12" s="90">
        <v>705463</v>
      </c>
      <c r="F12" s="117">
        <v>415680</v>
      </c>
      <c r="G12" s="44">
        <f t="shared" si="0"/>
        <v>0.69713000384911472</v>
      </c>
      <c r="H12" s="18"/>
      <c r="I12" s="91">
        <v>61996</v>
      </c>
      <c r="J12" s="119">
        <v>373913</v>
      </c>
      <c r="K12" s="120">
        <v>2104841</v>
      </c>
      <c r="L12" s="91">
        <v>2870812</v>
      </c>
      <c r="M12" s="119">
        <v>2103753</v>
      </c>
      <c r="N12" s="44">
        <f t="shared" si="1"/>
        <v>0.36461457214796605</v>
      </c>
    </row>
    <row r="13" spans="1:14" ht="15" customHeight="1" x14ac:dyDescent="0.25">
      <c r="A13" s="7" t="s">
        <v>4</v>
      </c>
      <c r="B13" s="90">
        <v>114348</v>
      </c>
      <c r="C13" s="117">
        <v>378113</v>
      </c>
      <c r="D13" s="118">
        <v>570261</v>
      </c>
      <c r="E13" s="90">
        <v>636662</v>
      </c>
      <c r="F13" s="117">
        <v>540124</v>
      </c>
      <c r="G13" s="44">
        <f t="shared" si="0"/>
        <v>0.17873303167420815</v>
      </c>
      <c r="H13" s="18"/>
      <c r="I13" s="91">
        <v>834285</v>
      </c>
      <c r="J13" s="119">
        <v>2860941</v>
      </c>
      <c r="K13" s="120">
        <v>4045631</v>
      </c>
      <c r="L13" s="91">
        <v>3559814</v>
      </c>
      <c r="M13" s="119">
        <v>3862543</v>
      </c>
      <c r="N13" s="44">
        <f t="shared" si="1"/>
        <v>-7.8375567598859094E-2</v>
      </c>
    </row>
    <row r="14" spans="1:14" ht="15" customHeight="1" x14ac:dyDescent="0.25">
      <c r="A14" s="7" t="s">
        <v>1</v>
      </c>
      <c r="B14" s="90">
        <v>1886126</v>
      </c>
      <c r="C14" s="117">
        <v>889019</v>
      </c>
      <c r="D14" s="118">
        <v>710579</v>
      </c>
      <c r="E14" s="90">
        <v>433281</v>
      </c>
      <c r="F14" s="117">
        <v>593066</v>
      </c>
      <c r="G14" s="44">
        <f t="shared" si="0"/>
        <v>-0.26942195303726735</v>
      </c>
      <c r="H14" s="18"/>
      <c r="I14" s="91">
        <v>9302767</v>
      </c>
      <c r="J14" s="119">
        <v>4262251</v>
      </c>
      <c r="K14" s="120">
        <v>4259052</v>
      </c>
      <c r="L14" s="91">
        <v>2370186</v>
      </c>
      <c r="M14" s="119">
        <v>3580286</v>
      </c>
      <c r="N14" s="44">
        <f t="shared" si="1"/>
        <v>-0.33798975836008632</v>
      </c>
    </row>
    <row r="15" spans="1:14" ht="15" customHeight="1" x14ac:dyDescent="0.25">
      <c r="A15" s="7" t="s">
        <v>6</v>
      </c>
      <c r="B15" s="90">
        <v>139935</v>
      </c>
      <c r="C15" s="117">
        <v>109551</v>
      </c>
      <c r="D15" s="118">
        <v>151722</v>
      </c>
      <c r="E15" s="90">
        <v>162362</v>
      </c>
      <c r="F15" s="117">
        <v>141450</v>
      </c>
      <c r="G15" s="44">
        <f t="shared" si="0"/>
        <v>0.14784022622834925</v>
      </c>
      <c r="H15" s="18"/>
      <c r="I15" s="91">
        <v>1385204</v>
      </c>
      <c r="J15" s="119">
        <v>1399997</v>
      </c>
      <c r="K15" s="120">
        <v>2164117</v>
      </c>
      <c r="L15" s="91">
        <v>2301841</v>
      </c>
      <c r="M15" s="119">
        <v>1996703</v>
      </c>
      <c r="N15" s="44">
        <f t="shared" si="1"/>
        <v>0.15282092529534938</v>
      </c>
    </row>
    <row r="16" spans="1:14" ht="15" customHeight="1" x14ac:dyDescent="0.25">
      <c r="A16" s="7" t="s">
        <v>10</v>
      </c>
      <c r="B16" s="90">
        <v>121599</v>
      </c>
      <c r="C16" s="117">
        <v>93388</v>
      </c>
      <c r="D16" s="118">
        <v>117439</v>
      </c>
      <c r="E16" s="90">
        <v>96766</v>
      </c>
      <c r="F16" s="117">
        <v>93389</v>
      </c>
      <c r="G16" s="44">
        <f t="shared" si="0"/>
        <v>3.616057565666192E-2</v>
      </c>
      <c r="H16" s="18"/>
      <c r="I16" s="91">
        <v>691310</v>
      </c>
      <c r="J16" s="119">
        <v>449399</v>
      </c>
      <c r="K16" s="120">
        <v>524370</v>
      </c>
      <c r="L16" s="91">
        <v>669741</v>
      </c>
      <c r="M16" s="119">
        <v>371861</v>
      </c>
      <c r="N16" s="44">
        <f t="shared" si="1"/>
        <v>0.80105200599148607</v>
      </c>
    </row>
    <row r="17" spans="1:19" ht="15" customHeight="1" x14ac:dyDescent="0.25">
      <c r="A17" s="7" t="s">
        <v>11</v>
      </c>
      <c r="B17" s="90">
        <v>69931</v>
      </c>
      <c r="C17" s="117">
        <v>137536</v>
      </c>
      <c r="D17" s="118">
        <v>69964</v>
      </c>
      <c r="E17" s="90">
        <v>87615</v>
      </c>
      <c r="F17" s="76">
        <v>58937</v>
      </c>
      <c r="G17" s="44">
        <f t="shared" si="0"/>
        <v>0.48658737295756488</v>
      </c>
      <c r="H17" s="18"/>
      <c r="I17" s="91">
        <v>410264</v>
      </c>
      <c r="J17" s="119">
        <v>665950</v>
      </c>
      <c r="K17" s="120">
        <v>597326</v>
      </c>
      <c r="L17" s="121">
        <v>489171</v>
      </c>
      <c r="M17" s="119">
        <v>482346</v>
      </c>
      <c r="N17" s="44">
        <f t="shared" si="1"/>
        <v>1.4149593860009205E-2</v>
      </c>
    </row>
    <row r="18" spans="1:19" ht="15" customHeight="1" x14ac:dyDescent="0.25">
      <c r="A18" s="7" t="s">
        <v>14</v>
      </c>
      <c r="B18" s="90">
        <v>7952</v>
      </c>
      <c r="C18" s="61">
        <v>1467</v>
      </c>
      <c r="D18" s="77">
        <v>8929</v>
      </c>
      <c r="E18" s="72">
        <v>28491</v>
      </c>
      <c r="F18" s="61">
        <v>8929</v>
      </c>
      <c r="G18" s="44">
        <f t="shared" si="0"/>
        <v>2.1908388397356928</v>
      </c>
      <c r="H18" s="18"/>
      <c r="I18" s="91">
        <v>37604</v>
      </c>
      <c r="J18" s="119">
        <v>10362</v>
      </c>
      <c r="K18" s="120">
        <v>44309</v>
      </c>
      <c r="L18" s="79">
        <v>114212</v>
      </c>
      <c r="M18" s="80">
        <v>44309</v>
      </c>
      <c r="N18" s="44">
        <f t="shared" si="1"/>
        <v>1.5776253131417997</v>
      </c>
    </row>
    <row r="19" spans="1:19" ht="15" customHeight="1" x14ac:dyDescent="0.25">
      <c r="A19" s="7" t="s">
        <v>13</v>
      </c>
      <c r="B19" s="90">
        <v>0</v>
      </c>
      <c r="C19" s="117">
        <v>0</v>
      </c>
      <c r="D19" s="108">
        <v>23992</v>
      </c>
      <c r="E19" s="75">
        <v>23983</v>
      </c>
      <c r="F19" s="61">
        <v>23992</v>
      </c>
      <c r="G19" s="44"/>
      <c r="H19" s="18"/>
      <c r="I19" s="91">
        <v>0</v>
      </c>
      <c r="J19" s="119">
        <v>0</v>
      </c>
      <c r="K19" s="120">
        <v>30356</v>
      </c>
      <c r="L19" s="79">
        <v>50364</v>
      </c>
      <c r="M19" s="74">
        <v>30356</v>
      </c>
      <c r="N19" s="44"/>
    </row>
    <row r="20" spans="1:19" ht="15" customHeight="1" x14ac:dyDescent="0.25">
      <c r="A20" s="7" t="s">
        <v>12</v>
      </c>
      <c r="B20" s="99">
        <v>28943</v>
      </c>
      <c r="C20" s="100">
        <v>20842</v>
      </c>
      <c r="D20" s="108">
        <v>24252</v>
      </c>
      <c r="E20" s="75">
        <v>19278</v>
      </c>
      <c r="F20" s="61">
        <v>24252</v>
      </c>
      <c r="G20" s="44">
        <f t="shared" si="0"/>
        <v>-0.20509648688767937</v>
      </c>
      <c r="H20" s="22"/>
      <c r="I20" s="103">
        <v>214771</v>
      </c>
      <c r="J20" s="104">
        <v>132649</v>
      </c>
      <c r="K20" s="105">
        <v>176210</v>
      </c>
      <c r="L20" s="79">
        <v>127041</v>
      </c>
      <c r="M20" s="74">
        <v>176210</v>
      </c>
      <c r="N20" s="44">
        <f t="shared" si="1"/>
        <v>-0.27903637705011064</v>
      </c>
    </row>
    <row r="21" spans="1:19" ht="15" customHeight="1" x14ac:dyDescent="0.25">
      <c r="A21" s="7" t="s">
        <v>15</v>
      </c>
      <c r="B21" s="99">
        <v>3</v>
      </c>
      <c r="C21" s="100">
        <v>48123</v>
      </c>
      <c r="D21" s="109">
        <v>146909</v>
      </c>
      <c r="E21" s="99">
        <v>0</v>
      </c>
      <c r="F21" s="100">
        <v>146909</v>
      </c>
      <c r="G21" s="44"/>
      <c r="H21" s="22"/>
      <c r="I21" s="103">
        <v>11</v>
      </c>
      <c r="J21" s="104">
        <v>261395</v>
      </c>
      <c r="K21" s="105">
        <v>586966</v>
      </c>
      <c r="L21" s="79">
        <v>0</v>
      </c>
      <c r="M21" s="74">
        <v>586966</v>
      </c>
      <c r="N21" s="44"/>
    </row>
    <row r="22" spans="1:19" s="20" customFormat="1" ht="15" customHeight="1" x14ac:dyDescent="0.25">
      <c r="A22" s="31" t="s">
        <v>36</v>
      </c>
      <c r="B22" s="122">
        <f>SUM(B6:B21)</f>
        <v>24866425</v>
      </c>
      <c r="C22" s="122">
        <f>SUM(C6:C21)</f>
        <v>21585073</v>
      </c>
      <c r="D22" s="122">
        <f>SUM(D6:D21)</f>
        <v>23549949</v>
      </c>
      <c r="E22" s="122">
        <f>SUM(E6:E21)</f>
        <v>36275022</v>
      </c>
      <c r="F22" s="122">
        <f>SUM(F6:F21)</f>
        <v>20725902</v>
      </c>
      <c r="G22" s="32">
        <f>(E22-F22)/F22</f>
        <v>0.75022645576535096</v>
      </c>
      <c r="H22" s="22"/>
      <c r="I22" s="122">
        <f>SUM(I6:I21)</f>
        <v>156779081</v>
      </c>
      <c r="J22" s="122">
        <f t="shared" ref="J22:M22" si="2">SUM(J6:J21)</f>
        <v>141181811</v>
      </c>
      <c r="K22" s="122">
        <f t="shared" si="2"/>
        <v>170870091</v>
      </c>
      <c r="L22" s="122">
        <f t="shared" si="2"/>
        <v>229802028</v>
      </c>
      <c r="M22" s="122">
        <f t="shared" si="2"/>
        <v>152214351</v>
      </c>
      <c r="N22" s="32">
        <f>(L22-M22)/M22</f>
        <v>0.50972642520415179</v>
      </c>
    </row>
    <row r="23" spans="1:19" s="20" customFormat="1" ht="15" customHeight="1" x14ac:dyDescent="0.25">
      <c r="A23" s="19" t="s">
        <v>23</v>
      </c>
      <c r="B23" s="110">
        <v>224602584</v>
      </c>
      <c r="C23" s="111">
        <v>239054271</v>
      </c>
      <c r="D23" s="112">
        <v>261372159</v>
      </c>
      <c r="E23" s="110">
        <v>231139960</v>
      </c>
      <c r="F23" s="111">
        <v>242206862</v>
      </c>
      <c r="G23" s="46">
        <f>(E23-F23)/F23</f>
        <v>-4.5691942452068098E-2</v>
      </c>
      <c r="H23" s="22"/>
      <c r="I23" s="123">
        <v>1285316817</v>
      </c>
      <c r="J23" s="124">
        <v>1356765990</v>
      </c>
      <c r="K23" s="125">
        <v>1460109172</v>
      </c>
      <c r="L23" s="123">
        <v>1496221521</v>
      </c>
      <c r="M23" s="124">
        <v>1346460583</v>
      </c>
      <c r="N23" s="9">
        <f>(L23-M23)/M23</f>
        <v>0.11122563845599036</v>
      </c>
      <c r="P23" s="4"/>
      <c r="Q23" s="4"/>
      <c r="R23" s="4"/>
      <c r="S23" s="4"/>
    </row>
    <row r="24" spans="1:19" s="20" customFormat="1" ht="15" customHeight="1" x14ac:dyDescent="0.25">
      <c r="A24" s="19" t="s">
        <v>25</v>
      </c>
      <c r="B24" s="60">
        <f>+B22/B23</f>
        <v>0.11071299607131857</v>
      </c>
      <c r="C24" s="60">
        <f t="shared" ref="C24:F24" si="3">+C22/C23</f>
        <v>9.0293609520994508E-2</v>
      </c>
      <c r="D24" s="60">
        <f t="shared" si="3"/>
        <v>9.0101214643905511E-2</v>
      </c>
      <c r="E24" s="60">
        <f t="shared" si="3"/>
        <v>0.15693963951538281</v>
      </c>
      <c r="F24" s="60">
        <f t="shared" si="3"/>
        <v>8.5571076842571037E-2</v>
      </c>
      <c r="G24" s="42"/>
      <c r="H24" s="22"/>
      <c r="I24" s="60">
        <f>+I22/I23</f>
        <v>0.12197699347459795</v>
      </c>
      <c r="J24" s="60">
        <f t="shared" ref="J24:M24" si="4">+J22/J23</f>
        <v>0.10405759876100668</v>
      </c>
      <c r="K24" s="60">
        <f t="shared" si="4"/>
        <v>0.11702555827791211</v>
      </c>
      <c r="L24" s="60">
        <f t="shared" si="4"/>
        <v>0.15358823862285564</v>
      </c>
      <c r="M24" s="60">
        <f t="shared" si="4"/>
        <v>0.11304775863609517</v>
      </c>
      <c r="N24" s="42"/>
      <c r="P24" s="4"/>
      <c r="Q24" s="4"/>
      <c r="R24" s="4"/>
      <c r="S24" s="4"/>
    </row>
    <row r="25" spans="1:19" ht="15" customHeight="1" x14ac:dyDescent="0.25">
      <c r="A25" s="1"/>
      <c r="B25" s="15"/>
      <c r="C25" s="13"/>
      <c r="D25" s="52"/>
      <c r="E25" s="25"/>
      <c r="F25" s="22"/>
      <c r="G25" s="9"/>
      <c r="H25" s="22"/>
      <c r="I25" s="10"/>
      <c r="J25" s="6"/>
      <c r="K25" s="30"/>
      <c r="L25" s="10"/>
      <c r="M25" s="6"/>
      <c r="N25" s="16"/>
      <c r="P25" s="20"/>
      <c r="Q25" s="20"/>
      <c r="R25" s="20"/>
      <c r="S25" s="20"/>
    </row>
    <row r="26" spans="1:19" ht="15" customHeight="1" x14ac:dyDescent="0.25">
      <c r="A26" s="12" t="s">
        <v>19</v>
      </c>
      <c r="B26" s="8"/>
      <c r="C26" s="5"/>
      <c r="D26" s="24"/>
      <c r="E26" s="54"/>
      <c r="F26" s="18"/>
      <c r="G26" s="24"/>
      <c r="H26" s="22"/>
      <c r="I26" s="14"/>
      <c r="J26" s="11"/>
      <c r="K26" s="36"/>
      <c r="L26" s="14"/>
      <c r="M26" s="11"/>
      <c r="N26" s="24"/>
    </row>
    <row r="27" spans="1:19" ht="15" customHeight="1" x14ac:dyDescent="0.25">
      <c r="A27" s="2" t="s">
        <v>2</v>
      </c>
      <c r="B27" s="99">
        <v>334435</v>
      </c>
      <c r="C27" s="100">
        <v>319273</v>
      </c>
      <c r="D27" s="109">
        <v>302034</v>
      </c>
      <c r="E27" s="99">
        <v>566679</v>
      </c>
      <c r="F27" s="100">
        <v>253410</v>
      </c>
      <c r="G27" s="44">
        <f t="shared" ref="G27:G28" si="5">(E27-F27)/F27</f>
        <v>1.2362140404877471</v>
      </c>
      <c r="H27" s="22"/>
      <c r="I27" s="103">
        <v>2889353</v>
      </c>
      <c r="J27" s="104">
        <v>3293437</v>
      </c>
      <c r="K27" s="105">
        <v>3092393</v>
      </c>
      <c r="L27" s="103">
        <v>4323353</v>
      </c>
      <c r="M27" s="104">
        <v>2609370</v>
      </c>
      <c r="N27" s="44">
        <f t="shared" ref="N27:N28" si="6">(L27-M27)/M27</f>
        <v>0.65685701912722227</v>
      </c>
    </row>
    <row r="28" spans="1:19" ht="15" customHeight="1" x14ac:dyDescent="0.25">
      <c r="A28" s="2" t="s">
        <v>3</v>
      </c>
      <c r="B28" s="99">
        <v>0</v>
      </c>
      <c r="C28" s="61">
        <v>0</v>
      </c>
      <c r="D28" s="77">
        <v>114269</v>
      </c>
      <c r="E28" s="72">
        <v>138510</v>
      </c>
      <c r="F28" s="61">
        <v>89789</v>
      </c>
      <c r="G28" s="44">
        <f t="shared" si="5"/>
        <v>0.54261657886823556</v>
      </c>
      <c r="H28" s="22"/>
      <c r="I28" s="79">
        <v>0</v>
      </c>
      <c r="J28" s="104">
        <v>0</v>
      </c>
      <c r="K28" s="78">
        <v>670886</v>
      </c>
      <c r="L28" s="79">
        <v>827499</v>
      </c>
      <c r="M28" s="80">
        <v>538193</v>
      </c>
      <c r="N28" s="44">
        <f t="shared" si="6"/>
        <v>0.53755065561982407</v>
      </c>
      <c r="P28" s="20"/>
      <c r="Q28" s="20"/>
      <c r="R28" s="20"/>
    </row>
    <row r="29" spans="1:19" ht="15" customHeight="1" x14ac:dyDescent="0.25">
      <c r="A29" s="4" t="s">
        <v>6</v>
      </c>
      <c r="B29" s="72">
        <v>0</v>
      </c>
      <c r="C29" s="61">
        <v>0</v>
      </c>
      <c r="D29" s="100">
        <v>4535</v>
      </c>
      <c r="E29" s="99">
        <v>15308</v>
      </c>
      <c r="F29" s="61">
        <v>4535</v>
      </c>
      <c r="G29" s="16"/>
      <c r="H29" s="22"/>
      <c r="I29" s="79">
        <v>0</v>
      </c>
      <c r="J29" s="80">
        <v>0</v>
      </c>
      <c r="K29" s="80">
        <v>35020</v>
      </c>
      <c r="L29" s="103">
        <v>101012</v>
      </c>
      <c r="M29" s="80">
        <v>35020</v>
      </c>
      <c r="N29" s="44"/>
    </row>
    <row r="30" spans="1:19" ht="15" customHeight="1" x14ac:dyDescent="0.25">
      <c r="A30" s="2" t="s">
        <v>5</v>
      </c>
      <c r="B30" s="72">
        <v>0</v>
      </c>
      <c r="C30" s="61">
        <v>1019</v>
      </c>
      <c r="D30" s="100">
        <v>0</v>
      </c>
      <c r="E30" s="99">
        <v>8882</v>
      </c>
      <c r="F30" s="61">
        <v>0</v>
      </c>
      <c r="G30" s="16"/>
      <c r="H30" s="22"/>
      <c r="I30" s="79">
        <v>0</v>
      </c>
      <c r="J30" s="80">
        <v>9497</v>
      </c>
      <c r="K30" s="80">
        <v>0</v>
      </c>
      <c r="L30" s="103">
        <v>49294</v>
      </c>
      <c r="M30" s="80">
        <v>0</v>
      </c>
      <c r="N30" s="44"/>
    </row>
    <row r="31" spans="1:19" s="20" customFormat="1" ht="15" customHeight="1" x14ac:dyDescent="0.25">
      <c r="A31" s="12" t="s">
        <v>37</v>
      </c>
      <c r="B31" s="92">
        <f>SUM(B27:B30)</f>
        <v>334435</v>
      </c>
      <c r="C31" s="92">
        <f t="shared" ref="C31:D31" si="7">SUM(C27:C30)</f>
        <v>320292</v>
      </c>
      <c r="D31" s="92">
        <f t="shared" si="7"/>
        <v>420838</v>
      </c>
      <c r="E31" s="92">
        <f>SUM(E27:E30)</f>
        <v>729379</v>
      </c>
      <c r="F31" s="92">
        <f>SUM(F27:F30)</f>
        <v>347734</v>
      </c>
      <c r="G31" s="32">
        <f>(E31-F31)/F31</f>
        <v>1.0975199434050165</v>
      </c>
      <c r="H31" s="22"/>
      <c r="I31" s="113">
        <f>SUM(I27:I30)</f>
        <v>2889353</v>
      </c>
      <c r="J31" s="113">
        <f t="shared" ref="J31:K31" si="8">SUM(J27:J30)</f>
        <v>3302934</v>
      </c>
      <c r="K31" s="113">
        <f t="shared" si="8"/>
        <v>3798299</v>
      </c>
      <c r="L31" s="113">
        <f>SUM(L27:L30)</f>
        <v>5301158</v>
      </c>
      <c r="M31" s="113">
        <f>SUM(M27:M30)</f>
        <v>3182583</v>
      </c>
      <c r="N31" s="32">
        <f>(L31-M31)/M31</f>
        <v>0.66567784720775547</v>
      </c>
    </row>
    <row r="32" spans="1:19" s="20" customFormat="1" ht="15" customHeight="1" x14ac:dyDescent="0.25">
      <c r="A32" s="3" t="s">
        <v>26</v>
      </c>
      <c r="B32" s="126">
        <v>3123037</v>
      </c>
      <c r="C32" s="127">
        <v>2081056</v>
      </c>
      <c r="D32" s="128">
        <v>3230748</v>
      </c>
      <c r="E32" s="126">
        <v>2650428</v>
      </c>
      <c r="F32" s="127">
        <v>3099470</v>
      </c>
      <c r="G32" s="9">
        <f>(E32-F32)/F32</f>
        <v>-0.14487702736274266</v>
      </c>
      <c r="H32" s="22"/>
      <c r="I32" s="123">
        <v>18398112</v>
      </c>
      <c r="J32" s="124">
        <v>13221686</v>
      </c>
      <c r="K32" s="125">
        <v>20193776</v>
      </c>
      <c r="L32" s="123">
        <v>16605044</v>
      </c>
      <c r="M32" s="124">
        <v>19240761</v>
      </c>
      <c r="N32" s="9">
        <f>(L32-M32)/M32</f>
        <v>-0.1369861098529315</v>
      </c>
    </row>
    <row r="33" spans="1:14" s="20" customFormat="1" ht="15" customHeight="1" x14ac:dyDescent="0.25">
      <c r="A33" s="3" t="s">
        <v>24</v>
      </c>
      <c r="B33" s="60">
        <f>+B31/B32</f>
        <v>0.10708646743538421</v>
      </c>
      <c r="C33" s="60">
        <f t="shared" ref="C33:F33" si="9">+C31/C32</f>
        <v>0.15390840035059125</v>
      </c>
      <c r="D33" s="60">
        <f t="shared" si="9"/>
        <v>0.13026023694822375</v>
      </c>
      <c r="E33" s="60">
        <f t="shared" si="9"/>
        <v>0.27519291223907988</v>
      </c>
      <c r="F33" s="60">
        <f t="shared" si="9"/>
        <v>0.11219143918153748</v>
      </c>
      <c r="G33" s="42"/>
      <c r="H33" s="129"/>
      <c r="I33" s="60">
        <f>+I31/I32</f>
        <v>0.15704616865034848</v>
      </c>
      <c r="J33" s="60">
        <f t="shared" ref="J33:M33" si="10">+J31/J32</f>
        <v>0.24981186211803849</v>
      </c>
      <c r="K33" s="60">
        <f t="shared" si="10"/>
        <v>0.18809255881614217</v>
      </c>
      <c r="L33" s="60">
        <f t="shared" si="10"/>
        <v>0.3192498616685388</v>
      </c>
      <c r="M33" s="60">
        <f t="shared" si="10"/>
        <v>0.16540837444007542</v>
      </c>
      <c r="N33" s="42"/>
    </row>
    <row r="34" spans="1:14" ht="15" customHeight="1" x14ac:dyDescent="0.25">
      <c r="A34" s="2"/>
      <c r="B34" s="15"/>
      <c r="C34" s="13"/>
      <c r="D34" s="52"/>
      <c r="E34" s="25"/>
      <c r="F34" s="22"/>
      <c r="G34" s="24"/>
      <c r="H34" s="22"/>
      <c r="I34" s="10"/>
      <c r="J34" s="6"/>
      <c r="K34" s="30"/>
      <c r="L34" s="10"/>
      <c r="M34" s="6"/>
      <c r="N34" s="24"/>
    </row>
    <row r="35" spans="1:14" ht="15" customHeight="1" x14ac:dyDescent="0.25">
      <c r="A35" s="12" t="s">
        <v>20</v>
      </c>
      <c r="B35" s="26"/>
      <c r="C35" s="27"/>
      <c r="D35" s="53"/>
      <c r="E35" s="55"/>
      <c r="F35" s="28"/>
      <c r="G35" s="29"/>
      <c r="H35" s="22"/>
      <c r="I35" s="10"/>
      <c r="J35" s="6"/>
      <c r="K35" s="30"/>
      <c r="L35" s="10"/>
      <c r="M35" s="6"/>
      <c r="N35" s="24"/>
    </row>
    <row r="36" spans="1:14" ht="15" customHeight="1" x14ac:dyDescent="0.25">
      <c r="A36" s="7" t="s">
        <v>7</v>
      </c>
      <c r="B36" s="99">
        <v>40455</v>
      </c>
      <c r="C36" s="100">
        <v>515383</v>
      </c>
      <c r="D36" s="109">
        <v>3998437</v>
      </c>
      <c r="E36" s="99">
        <v>3873896</v>
      </c>
      <c r="F36" s="100">
        <v>3725315</v>
      </c>
      <c r="G36" s="16">
        <f t="shared" ref="G36:G46" si="11">(E36-F36)/F36</f>
        <v>3.9884144025404564E-2</v>
      </c>
      <c r="H36" s="22"/>
      <c r="I36" s="103">
        <v>461978</v>
      </c>
      <c r="J36" s="104">
        <v>2944772</v>
      </c>
      <c r="K36" s="105">
        <v>23668438</v>
      </c>
      <c r="L36" s="103">
        <v>22653613</v>
      </c>
      <c r="M36" s="104">
        <v>22096586</v>
      </c>
      <c r="N36" s="44">
        <f t="shared" ref="N36:N42" si="12">(L36-M36)/M36</f>
        <v>2.5208735865350423E-2</v>
      </c>
    </row>
    <row r="37" spans="1:14" ht="15" customHeight="1" x14ac:dyDescent="0.25">
      <c r="A37" s="7" t="s">
        <v>3</v>
      </c>
      <c r="B37" s="99">
        <v>220395</v>
      </c>
      <c r="C37" s="100">
        <v>973428</v>
      </c>
      <c r="D37" s="109">
        <v>3263228</v>
      </c>
      <c r="E37" s="99">
        <v>3438339</v>
      </c>
      <c r="F37" s="100">
        <v>3047740</v>
      </c>
      <c r="G37" s="16">
        <f t="shared" si="11"/>
        <v>0.12816021051664511</v>
      </c>
      <c r="H37" s="22"/>
      <c r="I37" s="103">
        <v>1487547</v>
      </c>
      <c r="J37" s="104">
        <v>5584508</v>
      </c>
      <c r="K37" s="105">
        <v>19332740</v>
      </c>
      <c r="L37" s="103">
        <v>20180111</v>
      </c>
      <c r="M37" s="104">
        <v>18061380</v>
      </c>
      <c r="N37" s="44">
        <f t="shared" si="12"/>
        <v>0.11730726002110581</v>
      </c>
    </row>
    <row r="38" spans="1:14" ht="15" customHeight="1" x14ac:dyDescent="0.25">
      <c r="A38" s="7" t="s">
        <v>1</v>
      </c>
      <c r="B38" s="99">
        <v>726627</v>
      </c>
      <c r="C38" s="100">
        <v>1316783</v>
      </c>
      <c r="D38" s="109">
        <v>3182622</v>
      </c>
      <c r="E38" s="99">
        <v>3030866</v>
      </c>
      <c r="F38" s="100">
        <v>2972120</v>
      </c>
      <c r="G38" s="16">
        <f t="shared" si="11"/>
        <v>1.9765689137719877E-2</v>
      </c>
      <c r="H38" s="22"/>
      <c r="I38" s="103">
        <v>5137297</v>
      </c>
      <c r="J38" s="104">
        <v>8534727</v>
      </c>
      <c r="K38" s="105">
        <v>20368366</v>
      </c>
      <c r="L38" s="103">
        <v>21570157</v>
      </c>
      <c r="M38" s="104">
        <v>18878118</v>
      </c>
      <c r="N38" s="44">
        <f t="shared" si="12"/>
        <v>0.14260102622517773</v>
      </c>
    </row>
    <row r="39" spans="1:14" ht="15" customHeight="1" x14ac:dyDescent="0.25">
      <c r="A39" s="7" t="s">
        <v>9</v>
      </c>
      <c r="B39" s="99">
        <v>161378</v>
      </c>
      <c r="C39" s="100">
        <v>180843</v>
      </c>
      <c r="D39" s="109">
        <v>1557125</v>
      </c>
      <c r="E39" s="99">
        <v>1988644</v>
      </c>
      <c r="F39" s="100">
        <v>1530232</v>
      </c>
      <c r="G39" s="16">
        <f t="shared" si="11"/>
        <v>0.29957026124143266</v>
      </c>
      <c r="H39" s="22"/>
      <c r="I39" s="103">
        <v>828390</v>
      </c>
      <c r="J39" s="104">
        <v>1141509</v>
      </c>
      <c r="K39" s="105">
        <v>9208326</v>
      </c>
      <c r="L39" s="103">
        <v>10386565</v>
      </c>
      <c r="M39" s="104">
        <v>9067609</v>
      </c>
      <c r="N39" s="44">
        <f t="shared" si="12"/>
        <v>0.14545797023228504</v>
      </c>
    </row>
    <row r="40" spans="1:14" ht="15" customHeight="1" x14ac:dyDescent="0.25">
      <c r="A40" s="7" t="s">
        <v>5</v>
      </c>
      <c r="B40" s="99">
        <v>371239</v>
      </c>
      <c r="C40" s="100">
        <v>1219087</v>
      </c>
      <c r="D40" s="108">
        <v>2368141</v>
      </c>
      <c r="E40" s="75">
        <v>809959</v>
      </c>
      <c r="F40" s="76">
        <v>2290981</v>
      </c>
      <c r="G40" s="16">
        <f t="shared" si="11"/>
        <v>-0.64645756555816047</v>
      </c>
      <c r="H40" s="22"/>
      <c r="I40" s="103">
        <v>1180300</v>
      </c>
      <c r="J40" s="104">
        <v>5741703</v>
      </c>
      <c r="K40" s="105">
        <v>15035151</v>
      </c>
      <c r="L40" s="79">
        <v>5375739</v>
      </c>
      <c r="M40" s="80">
        <v>14623105</v>
      </c>
      <c r="N40" s="44">
        <f t="shared" si="12"/>
        <v>-0.63238046912745272</v>
      </c>
    </row>
    <row r="41" spans="1:14" ht="15" customHeight="1" x14ac:dyDescent="0.25">
      <c r="A41" s="17" t="s">
        <v>2</v>
      </c>
      <c r="B41" s="99">
        <v>349847</v>
      </c>
      <c r="C41" s="100">
        <v>848885</v>
      </c>
      <c r="D41" s="109">
        <v>1018806</v>
      </c>
      <c r="E41" s="99">
        <v>675102</v>
      </c>
      <c r="F41" s="100">
        <v>1014684</v>
      </c>
      <c r="G41" s="16">
        <f t="shared" si="11"/>
        <v>-0.33466773892167412</v>
      </c>
      <c r="H41" s="22"/>
      <c r="I41" s="103">
        <v>1225005</v>
      </c>
      <c r="J41" s="104">
        <v>3981523</v>
      </c>
      <c r="K41" s="105">
        <v>6812007</v>
      </c>
      <c r="L41" s="103">
        <v>4023761</v>
      </c>
      <c r="M41" s="104">
        <v>6708514</v>
      </c>
      <c r="N41" s="44">
        <f t="shared" si="12"/>
        <v>-0.40020084924917798</v>
      </c>
    </row>
    <row r="42" spans="1:14" ht="15" customHeight="1" x14ac:dyDescent="0.25">
      <c r="A42" s="17" t="s">
        <v>6</v>
      </c>
      <c r="B42" s="99">
        <v>313977</v>
      </c>
      <c r="C42" s="100">
        <v>256923</v>
      </c>
      <c r="D42" s="109">
        <v>495319</v>
      </c>
      <c r="E42" s="99">
        <v>566276</v>
      </c>
      <c r="F42" s="61">
        <v>458697</v>
      </c>
      <c r="G42" s="16">
        <f t="shared" si="11"/>
        <v>0.23453172791624974</v>
      </c>
      <c r="H42" s="22"/>
      <c r="I42" s="79">
        <v>2163099</v>
      </c>
      <c r="J42" s="104">
        <v>1743325</v>
      </c>
      <c r="K42" s="105">
        <v>3067460</v>
      </c>
      <c r="L42" s="103">
        <v>4056657</v>
      </c>
      <c r="M42" s="80">
        <v>2824139</v>
      </c>
      <c r="N42" s="44">
        <f t="shared" si="12"/>
        <v>0.43642256985226296</v>
      </c>
    </row>
    <row r="43" spans="1:14" ht="15" customHeight="1" x14ac:dyDescent="0.25">
      <c r="A43" s="17" t="s">
        <v>4</v>
      </c>
      <c r="B43" s="99">
        <v>15483</v>
      </c>
      <c r="C43" s="61">
        <v>0</v>
      </c>
      <c r="D43" s="77">
        <v>53014</v>
      </c>
      <c r="E43" s="72">
        <v>21590</v>
      </c>
      <c r="F43" s="61">
        <v>43533</v>
      </c>
      <c r="G43" s="16"/>
      <c r="H43" s="22"/>
      <c r="I43" s="79">
        <v>135476</v>
      </c>
      <c r="J43" s="104">
        <v>0</v>
      </c>
      <c r="K43" s="78">
        <v>438638</v>
      </c>
      <c r="L43" s="79">
        <v>162091</v>
      </c>
      <c r="M43" s="80">
        <v>359813</v>
      </c>
      <c r="N43" s="44"/>
    </row>
    <row r="44" spans="1:14" ht="15" customHeight="1" x14ac:dyDescent="0.25">
      <c r="A44" s="17" t="s">
        <v>11</v>
      </c>
      <c r="B44" s="99">
        <v>0</v>
      </c>
      <c r="C44" s="100">
        <v>0</v>
      </c>
      <c r="D44" s="77">
        <v>3640</v>
      </c>
      <c r="E44" s="72">
        <v>0</v>
      </c>
      <c r="F44" s="61">
        <v>3640</v>
      </c>
      <c r="G44" s="16"/>
      <c r="H44" s="22"/>
      <c r="I44" s="103">
        <v>0</v>
      </c>
      <c r="J44" s="104">
        <v>0</v>
      </c>
      <c r="K44" s="105">
        <v>44192</v>
      </c>
      <c r="L44" s="79">
        <v>0</v>
      </c>
      <c r="M44" s="74">
        <v>44192</v>
      </c>
      <c r="N44" s="44"/>
    </row>
    <row r="45" spans="1:14" ht="15" customHeight="1" x14ac:dyDescent="0.25">
      <c r="A45" s="17" t="s">
        <v>13</v>
      </c>
      <c r="B45" s="72">
        <v>10</v>
      </c>
      <c r="C45" s="100">
        <v>0</v>
      </c>
      <c r="D45" s="77">
        <v>0</v>
      </c>
      <c r="E45" s="72">
        <v>0</v>
      </c>
      <c r="F45" s="61">
        <v>0</v>
      </c>
      <c r="G45" s="16"/>
      <c r="H45" s="22"/>
      <c r="I45" s="79">
        <v>49</v>
      </c>
      <c r="J45" s="80">
        <v>0</v>
      </c>
      <c r="K45" s="105">
        <v>0</v>
      </c>
      <c r="L45" s="79">
        <v>0</v>
      </c>
      <c r="M45" s="80">
        <v>0</v>
      </c>
      <c r="N45" s="44"/>
    </row>
    <row r="46" spans="1:14" s="20" customFormat="1" ht="15" customHeight="1" x14ac:dyDescent="0.25">
      <c r="A46" s="31" t="s">
        <v>41</v>
      </c>
      <c r="B46" s="92">
        <f>SUM(B36:B45)</f>
        <v>2199411</v>
      </c>
      <c r="C46" s="92">
        <f>SUM(C36:C45)</f>
        <v>5311332</v>
      </c>
      <c r="D46" s="92">
        <f>SUM(D36:D45)</f>
        <v>15940332</v>
      </c>
      <c r="E46" s="92">
        <f t="shared" ref="E46:F46" si="13">SUM(E36:E45)</f>
        <v>14404672</v>
      </c>
      <c r="F46" s="92">
        <f t="shared" si="13"/>
        <v>15086942</v>
      </c>
      <c r="G46" s="32">
        <f t="shared" si="11"/>
        <v>-4.5222550732945087E-2</v>
      </c>
      <c r="H46" s="22"/>
      <c r="I46" s="113">
        <f>SUM(I36:I45)</f>
        <v>12619141</v>
      </c>
      <c r="J46" s="113">
        <f>SUM(J36:J45)</f>
        <v>29672067</v>
      </c>
      <c r="K46" s="113">
        <f>SUM(K36:K45)</f>
        <v>97975318</v>
      </c>
      <c r="L46" s="113">
        <f>SUM(L36:L45)</f>
        <v>88408694</v>
      </c>
      <c r="M46" s="113">
        <f>SUM(M36:M45)</f>
        <v>92663456</v>
      </c>
      <c r="N46" s="45">
        <f>(L46-M46)/M46</f>
        <v>-4.5916288725514405E-2</v>
      </c>
    </row>
    <row r="47" spans="1:14" ht="15" customHeight="1" x14ac:dyDescent="0.25">
      <c r="A47" s="19" t="s">
        <v>27</v>
      </c>
      <c r="B47" s="110">
        <v>173989604</v>
      </c>
      <c r="C47" s="111">
        <v>152051352</v>
      </c>
      <c r="D47" s="112">
        <v>185910517</v>
      </c>
      <c r="E47" s="110">
        <v>142826026</v>
      </c>
      <c r="F47" s="111">
        <v>171498471</v>
      </c>
      <c r="G47" s="63">
        <f>(E47-F47)/F47</f>
        <v>-0.16718775877599515</v>
      </c>
      <c r="H47" s="22"/>
      <c r="I47" s="114">
        <v>1317949478</v>
      </c>
      <c r="J47" s="115">
        <v>1217187709</v>
      </c>
      <c r="K47" s="116">
        <v>1501585833</v>
      </c>
      <c r="L47" s="114">
        <v>1252929825</v>
      </c>
      <c r="M47" s="115">
        <v>1389352174</v>
      </c>
      <c r="N47" s="9">
        <f>(L47-M47)/M47</f>
        <v>-9.8191338058826835E-2</v>
      </c>
    </row>
    <row r="48" spans="1:14" ht="15" customHeight="1" x14ac:dyDescent="0.25">
      <c r="A48" s="38" t="s">
        <v>25</v>
      </c>
      <c r="B48" s="60">
        <f>+B46/B47</f>
        <v>1.2641048369763517E-2</v>
      </c>
      <c r="C48" s="60">
        <f t="shared" ref="C48:F48" si="14">+C46/C47</f>
        <v>3.4931172463366189E-2</v>
      </c>
      <c r="D48" s="60">
        <f t="shared" si="14"/>
        <v>8.5741959396519782E-2</v>
      </c>
      <c r="E48" s="60">
        <f t="shared" si="14"/>
        <v>0.10085467196293763</v>
      </c>
      <c r="F48" s="60">
        <f t="shared" si="14"/>
        <v>8.797129159244807E-2</v>
      </c>
      <c r="G48" s="41"/>
      <c r="H48" s="22"/>
      <c r="I48" s="60">
        <f>+I46/I47</f>
        <v>9.5748290891617925E-3</v>
      </c>
      <c r="J48" s="60">
        <f t="shared" ref="J48:M48" si="15">+J46/J47</f>
        <v>2.4377560486851746E-2</v>
      </c>
      <c r="K48" s="60">
        <f t="shared" si="15"/>
        <v>6.5247897154341358E-2</v>
      </c>
      <c r="L48" s="60">
        <f t="shared" si="15"/>
        <v>7.0561568761442803E-2</v>
      </c>
      <c r="M48" s="60">
        <f t="shared" si="15"/>
        <v>6.6695441036535921E-2</v>
      </c>
      <c r="N48" s="42"/>
    </row>
    <row r="49" spans="1:14" ht="15" x14ac:dyDescent="0.25">
      <c r="A49" s="47"/>
      <c r="B49" s="28"/>
      <c r="C49" s="28"/>
      <c r="D49" s="28"/>
      <c r="E49" s="28"/>
      <c r="F49" s="28"/>
      <c r="G49" s="34"/>
      <c r="H49" s="22"/>
      <c r="I49" s="28"/>
      <c r="J49" s="28"/>
      <c r="K49" s="28"/>
      <c r="L49" s="28"/>
      <c r="M49" s="28"/>
      <c r="N49" s="22"/>
    </row>
    <row r="50" spans="1:14" ht="15" x14ac:dyDescent="0.25">
      <c r="A50" s="17" t="s">
        <v>0</v>
      </c>
      <c r="B50" s="28"/>
      <c r="C50" s="28"/>
      <c r="D50" s="28"/>
      <c r="E50" s="28"/>
      <c r="F50" s="28"/>
      <c r="G50" s="4"/>
      <c r="H50" s="4"/>
      <c r="I50" s="4"/>
      <c r="J50" s="4"/>
      <c r="K50" s="4"/>
      <c r="L50" s="4"/>
      <c r="M50" s="4"/>
      <c r="N50" s="4"/>
    </row>
    <row r="51" spans="1:14" x14ac:dyDescent="0.2">
      <c r="G51" s="4"/>
      <c r="H51" s="4"/>
      <c r="I51" s="4"/>
      <c r="J51" s="4"/>
      <c r="K51" s="4"/>
      <c r="L51" s="4"/>
      <c r="M51" s="4"/>
      <c r="N51" s="4"/>
    </row>
    <row r="52" spans="1:14" x14ac:dyDescent="0.2">
      <c r="G52" s="4"/>
      <c r="H52" s="4"/>
      <c r="I52" s="4"/>
      <c r="J52" s="4"/>
      <c r="K52" s="4"/>
      <c r="L52" s="4"/>
      <c r="M52" s="4"/>
      <c r="N52" s="4"/>
    </row>
    <row r="53" spans="1:14" x14ac:dyDescent="0.2">
      <c r="G53" s="4"/>
      <c r="H53" s="4"/>
      <c r="I53" s="4"/>
      <c r="J53" s="4"/>
      <c r="K53" s="4"/>
      <c r="L53" s="4"/>
      <c r="M53" s="4"/>
      <c r="N53" s="4"/>
    </row>
    <row r="54" spans="1:14" x14ac:dyDescent="0.2">
      <c r="G54" s="4"/>
      <c r="H54" s="4"/>
      <c r="I54" s="4"/>
      <c r="J54" s="4"/>
      <c r="K54" s="4"/>
      <c r="L54" s="4"/>
      <c r="M54" s="4"/>
      <c r="N54" s="4"/>
    </row>
    <row r="55" spans="1:14" x14ac:dyDescent="0.2">
      <c r="G55" s="4"/>
      <c r="H55" s="4"/>
      <c r="I55" s="4"/>
      <c r="J55" s="4"/>
      <c r="K55" s="4"/>
      <c r="L55" s="4"/>
      <c r="M55" s="4"/>
      <c r="N55" s="4"/>
    </row>
    <row r="56" spans="1:14" x14ac:dyDescent="0.2">
      <c r="G56" s="4"/>
      <c r="H56" s="4"/>
      <c r="I56" s="4"/>
      <c r="J56" s="4"/>
      <c r="K56" s="4"/>
      <c r="L56" s="4"/>
      <c r="M56" s="4"/>
      <c r="N56" s="4"/>
    </row>
    <row r="57" spans="1:14" x14ac:dyDescent="0.2">
      <c r="G57" s="4"/>
      <c r="H57" s="4"/>
      <c r="I57" s="4"/>
      <c r="J57" s="4"/>
      <c r="K57" s="4"/>
      <c r="L57" s="4"/>
      <c r="M57" s="4"/>
      <c r="N57" s="4"/>
    </row>
    <row r="58" spans="1:14" x14ac:dyDescent="0.2">
      <c r="G58" s="4"/>
      <c r="H58" s="4"/>
      <c r="I58" s="4"/>
      <c r="J58" s="4"/>
      <c r="K58" s="4"/>
      <c r="L58" s="4"/>
      <c r="M58" s="4"/>
      <c r="N58" s="4"/>
    </row>
    <row r="59" spans="1:14" x14ac:dyDescent="0.2">
      <c r="G59" s="4"/>
      <c r="H59" s="4"/>
      <c r="I59" s="4"/>
      <c r="J59" s="4"/>
      <c r="K59" s="4"/>
      <c r="L59" s="4"/>
      <c r="M59" s="4"/>
      <c r="N59" s="4"/>
    </row>
    <row r="60" spans="1:14" x14ac:dyDescent="0.2">
      <c r="G60" s="4"/>
      <c r="H60" s="4"/>
      <c r="I60" s="4"/>
      <c r="J60" s="4"/>
      <c r="K60" s="4"/>
      <c r="L60" s="4"/>
      <c r="M60" s="4"/>
      <c r="N60" s="4"/>
    </row>
    <row r="61" spans="1:14" x14ac:dyDescent="0.2">
      <c r="G61" s="4"/>
      <c r="H61" s="4"/>
      <c r="I61" s="4"/>
      <c r="J61" s="4"/>
      <c r="K61" s="4"/>
      <c r="L61" s="4"/>
      <c r="M61" s="4"/>
      <c r="N61" s="4"/>
    </row>
    <row r="62" spans="1:14" x14ac:dyDescent="0.2">
      <c r="G62" s="4"/>
      <c r="H62" s="4"/>
      <c r="I62" s="4"/>
      <c r="J62" s="4"/>
      <c r="K62" s="4"/>
      <c r="L62" s="4"/>
      <c r="M62" s="4"/>
      <c r="N62" s="4"/>
    </row>
    <row r="63" spans="1:14" x14ac:dyDescent="0.2">
      <c r="G63" s="4"/>
      <c r="H63" s="4"/>
      <c r="I63" s="4"/>
      <c r="J63" s="4"/>
      <c r="K63" s="4"/>
      <c r="L63" s="4"/>
      <c r="M63" s="4"/>
      <c r="N63" s="4"/>
    </row>
    <row r="64" spans="1:14" x14ac:dyDescent="0.2">
      <c r="G64" s="4"/>
      <c r="H64" s="4"/>
      <c r="I64" s="4"/>
      <c r="J64" s="4"/>
      <c r="K64" s="4"/>
      <c r="L64" s="4"/>
      <c r="M64" s="4"/>
      <c r="N64" s="4"/>
    </row>
    <row r="65" spans="7:14" x14ac:dyDescent="0.2">
      <c r="G65" s="4"/>
      <c r="H65" s="4"/>
      <c r="I65" s="4"/>
      <c r="J65" s="4"/>
      <c r="K65" s="4"/>
      <c r="L65" s="4"/>
      <c r="M65" s="4"/>
      <c r="N65" s="4"/>
    </row>
    <row r="66" spans="7:14" x14ac:dyDescent="0.2">
      <c r="G66" s="4"/>
      <c r="H66" s="4"/>
      <c r="I66" s="4"/>
      <c r="J66" s="4"/>
      <c r="K66" s="4"/>
      <c r="L66" s="4"/>
      <c r="M66" s="4"/>
      <c r="N66" s="4"/>
    </row>
    <row r="67" spans="7:14" x14ac:dyDescent="0.2">
      <c r="G67" s="4"/>
      <c r="H67" s="4"/>
      <c r="I67" s="4"/>
      <c r="J67" s="4"/>
      <c r="K67" s="4"/>
      <c r="L67" s="4"/>
      <c r="M67" s="4"/>
      <c r="N67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A32" zoomScaleNormal="100" workbookViewId="0">
      <selection activeCell="O51" sqref="O51"/>
    </sheetView>
  </sheetViews>
  <sheetFormatPr defaultColWidth="9.140625" defaultRowHeight="12.75" x14ac:dyDescent="0.2"/>
  <cols>
    <col min="1" max="1" width="21.140625" style="4" customWidth="1"/>
    <col min="2" max="4" width="12.7109375" style="4" bestFit="1" customWidth="1"/>
    <col min="5" max="6" width="14.85546875" style="4" bestFit="1" customWidth="1"/>
    <col min="7" max="7" width="7.140625" style="4" bestFit="1" customWidth="1"/>
    <col min="8" max="8" width="1.7109375" style="4" customWidth="1"/>
    <col min="9" max="11" width="13.85546875" style="4" bestFit="1" customWidth="1"/>
    <col min="12" max="13" width="14.85546875" style="4" bestFit="1" customWidth="1"/>
    <col min="14" max="14" width="6.570312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4" ht="21" x14ac:dyDescent="0.35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48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s="48" customFormat="1" ht="15" x14ac:dyDescent="0.25">
      <c r="A3" s="2"/>
      <c r="B3" s="135" t="s">
        <v>21</v>
      </c>
      <c r="C3" s="136"/>
      <c r="D3" s="137"/>
      <c r="E3" s="136"/>
      <c r="F3" s="136"/>
      <c r="G3" s="138"/>
      <c r="H3" s="2"/>
      <c r="I3" s="135" t="s">
        <v>22</v>
      </c>
      <c r="J3" s="136"/>
      <c r="K3" s="137"/>
      <c r="L3" s="136"/>
      <c r="M3" s="136"/>
      <c r="N3" s="138"/>
    </row>
    <row r="4" spans="1:14" s="48" customFormat="1" ht="30" x14ac:dyDescent="0.25">
      <c r="A4" s="2"/>
      <c r="B4" s="56">
        <v>2018</v>
      </c>
      <c r="C4" s="57">
        <v>2019</v>
      </c>
      <c r="D4" s="51">
        <v>2020</v>
      </c>
      <c r="E4" s="58" t="str">
        <f>'Red Meat Imports from EU'!L4</f>
        <v>YTD November 2021</v>
      </c>
      <c r="F4" s="58" t="str">
        <f>'Red Meat Imports from EU'!M4</f>
        <v>YTD November 2020</v>
      </c>
      <c r="G4" s="58" t="s">
        <v>43</v>
      </c>
      <c r="H4" s="33"/>
      <c r="I4" s="56">
        <v>2018</v>
      </c>
      <c r="J4" s="57">
        <v>2019</v>
      </c>
      <c r="K4" s="51">
        <v>2020</v>
      </c>
      <c r="L4" s="58" t="str">
        <f>E4</f>
        <v>YTD November 2021</v>
      </c>
      <c r="M4" s="58" t="str">
        <f>F4</f>
        <v>YTD November 2020</v>
      </c>
      <c r="N4" s="58" t="s">
        <v>43</v>
      </c>
    </row>
    <row r="5" spans="1:14" s="48" customFormat="1" ht="15" customHeight="1" x14ac:dyDescent="0.25">
      <c r="A5" s="12" t="s">
        <v>29</v>
      </c>
      <c r="B5" s="37"/>
      <c r="C5" s="5"/>
      <c r="D5" s="24"/>
      <c r="E5" s="54"/>
      <c r="F5" s="18"/>
      <c r="G5" s="16"/>
      <c r="H5" s="33"/>
      <c r="I5" s="43"/>
      <c r="J5" s="11"/>
      <c r="K5" s="36"/>
      <c r="L5" s="14"/>
      <c r="M5" s="11"/>
      <c r="N5" s="16"/>
    </row>
    <row r="6" spans="1:14" s="48" customFormat="1" ht="15" customHeight="1" x14ac:dyDescent="0.25">
      <c r="A6" s="7" t="s">
        <v>5</v>
      </c>
      <c r="B6" s="64">
        <v>810383</v>
      </c>
      <c r="C6" s="65">
        <v>1329249</v>
      </c>
      <c r="D6" s="66">
        <v>199632</v>
      </c>
      <c r="E6" s="64">
        <v>142376</v>
      </c>
      <c r="F6" s="65">
        <v>199632</v>
      </c>
      <c r="G6" s="44">
        <f>(E6-F6)/F6</f>
        <v>-0.2868077262162379</v>
      </c>
      <c r="H6" s="33"/>
      <c r="I6" s="67">
        <v>2248713</v>
      </c>
      <c r="J6" s="68">
        <v>4037323</v>
      </c>
      <c r="K6" s="69">
        <v>663448</v>
      </c>
      <c r="L6" s="70">
        <v>632976</v>
      </c>
      <c r="M6" s="71">
        <v>663448</v>
      </c>
      <c r="N6" s="44">
        <f t="shared" ref="N6:N13" si="0">(L6-M6)/M6</f>
        <v>-4.5929748827338392E-2</v>
      </c>
    </row>
    <row r="7" spans="1:14" s="48" customFormat="1" ht="15" customHeight="1" x14ac:dyDescent="0.25">
      <c r="A7" s="7" t="s">
        <v>6</v>
      </c>
      <c r="B7" s="64">
        <v>43439</v>
      </c>
      <c r="C7" s="65">
        <v>108084</v>
      </c>
      <c r="D7" s="66">
        <v>51615</v>
      </c>
      <c r="E7" s="72">
        <v>68725</v>
      </c>
      <c r="F7" s="61">
        <v>47905</v>
      </c>
      <c r="G7" s="44">
        <f>(E7-F7)/F7</f>
        <v>0.43461016595344953</v>
      </c>
      <c r="H7" s="33"/>
      <c r="I7" s="67">
        <v>254098</v>
      </c>
      <c r="J7" s="68">
        <v>557647</v>
      </c>
      <c r="K7" s="69">
        <v>312904</v>
      </c>
      <c r="L7" s="73">
        <v>316674</v>
      </c>
      <c r="M7" s="74">
        <v>290810</v>
      </c>
      <c r="N7" s="44">
        <f t="shared" si="0"/>
        <v>8.8937794436229844E-2</v>
      </c>
    </row>
    <row r="8" spans="1:14" s="48" customFormat="1" ht="15" customHeight="1" x14ac:dyDescent="0.25">
      <c r="A8" s="7" t="s">
        <v>2</v>
      </c>
      <c r="B8" s="64">
        <v>165958</v>
      </c>
      <c r="C8" s="65">
        <v>174203</v>
      </c>
      <c r="D8" s="66">
        <v>165460</v>
      </c>
      <c r="E8" s="75">
        <v>50980</v>
      </c>
      <c r="F8" s="65">
        <v>165460</v>
      </c>
      <c r="G8" s="44">
        <f>(E8-F8)/F8</f>
        <v>-0.69188927837543812</v>
      </c>
      <c r="H8" s="33"/>
      <c r="I8" s="67">
        <v>617597</v>
      </c>
      <c r="J8" s="68">
        <v>572630</v>
      </c>
      <c r="K8" s="69">
        <v>652896</v>
      </c>
      <c r="L8" s="73">
        <v>303897</v>
      </c>
      <c r="M8" s="71">
        <v>652896</v>
      </c>
      <c r="N8" s="44">
        <f t="shared" si="0"/>
        <v>-0.53453995735921189</v>
      </c>
    </row>
    <row r="9" spans="1:14" s="48" customFormat="1" ht="15" customHeight="1" x14ac:dyDescent="0.25">
      <c r="A9" s="7" t="s">
        <v>8</v>
      </c>
      <c r="B9" s="64">
        <v>25007</v>
      </c>
      <c r="C9" s="65">
        <v>0</v>
      </c>
      <c r="D9" s="66">
        <v>20670</v>
      </c>
      <c r="E9" s="64">
        <v>47849</v>
      </c>
      <c r="F9" s="65">
        <v>20670</v>
      </c>
      <c r="G9" s="44">
        <f t="shared" ref="G9" si="1">(E9-F9)/F9</f>
        <v>1.3149008224479923</v>
      </c>
      <c r="H9" s="33"/>
      <c r="I9" s="67">
        <v>109449</v>
      </c>
      <c r="J9" s="68">
        <v>0</v>
      </c>
      <c r="K9" s="69">
        <v>122982</v>
      </c>
      <c r="L9" s="70">
        <v>129254</v>
      </c>
      <c r="M9" s="71">
        <v>122982</v>
      </c>
      <c r="N9" s="44">
        <f t="shared" si="0"/>
        <v>5.0999333235758081E-2</v>
      </c>
    </row>
    <row r="10" spans="1:14" s="48" customFormat="1" ht="15" customHeight="1" x14ac:dyDescent="0.25">
      <c r="A10" s="7" t="s">
        <v>35</v>
      </c>
      <c r="B10" s="64">
        <v>102921</v>
      </c>
      <c r="C10" s="65">
        <v>256162</v>
      </c>
      <c r="D10" s="66">
        <v>101808</v>
      </c>
      <c r="E10" s="64">
        <v>26987</v>
      </c>
      <c r="F10" s="65">
        <v>101808</v>
      </c>
      <c r="G10" s="44"/>
      <c r="H10" s="33"/>
      <c r="I10" s="67">
        <v>288665</v>
      </c>
      <c r="J10" s="68">
        <v>699020</v>
      </c>
      <c r="K10" s="69">
        <v>258106</v>
      </c>
      <c r="L10" s="70">
        <v>78515</v>
      </c>
      <c r="M10" s="71">
        <v>258106</v>
      </c>
      <c r="N10" s="44"/>
    </row>
    <row r="11" spans="1:14" s="48" customFormat="1" ht="15" customHeight="1" x14ac:dyDescent="0.25">
      <c r="A11" s="7" t="s">
        <v>4</v>
      </c>
      <c r="B11" s="64">
        <v>5532</v>
      </c>
      <c r="C11" s="65">
        <v>3761</v>
      </c>
      <c r="D11" s="66">
        <v>0</v>
      </c>
      <c r="E11" s="72">
        <v>24500</v>
      </c>
      <c r="F11" s="65">
        <v>0</v>
      </c>
      <c r="G11" s="44"/>
      <c r="H11" s="33"/>
      <c r="I11" s="67">
        <v>38868</v>
      </c>
      <c r="J11" s="68">
        <v>26416</v>
      </c>
      <c r="K11" s="69">
        <v>0</v>
      </c>
      <c r="L11" s="73">
        <v>86944</v>
      </c>
      <c r="M11" s="71">
        <v>0</v>
      </c>
      <c r="N11" s="44"/>
    </row>
    <row r="12" spans="1:14" s="48" customFormat="1" ht="15" customHeight="1" x14ac:dyDescent="0.25">
      <c r="A12" s="7" t="s">
        <v>15</v>
      </c>
      <c r="B12" s="64">
        <v>0</v>
      </c>
      <c r="C12" s="65">
        <v>0</v>
      </c>
      <c r="D12" s="66">
        <v>0</v>
      </c>
      <c r="E12" s="72">
        <v>19958</v>
      </c>
      <c r="F12" s="76">
        <v>0</v>
      </c>
      <c r="G12" s="44"/>
      <c r="H12" s="33"/>
      <c r="I12" s="67">
        <v>0</v>
      </c>
      <c r="J12" s="68">
        <v>0</v>
      </c>
      <c r="K12" s="69">
        <v>0</v>
      </c>
      <c r="L12" s="73">
        <v>93029</v>
      </c>
      <c r="M12" s="74">
        <v>0</v>
      </c>
      <c r="N12" s="44"/>
    </row>
    <row r="13" spans="1:14" s="48" customFormat="1" ht="15" customHeight="1" x14ac:dyDescent="0.25">
      <c r="A13" s="7" t="s">
        <v>7</v>
      </c>
      <c r="B13" s="64">
        <v>93679</v>
      </c>
      <c r="C13" s="65">
        <v>89442</v>
      </c>
      <c r="D13" s="77">
        <v>35273</v>
      </c>
      <c r="E13" s="72">
        <v>8760</v>
      </c>
      <c r="F13" s="61">
        <v>35273</v>
      </c>
      <c r="G13" s="44">
        <f>(E13-F13)/F13</f>
        <v>-0.75165140475717973</v>
      </c>
      <c r="H13" s="33"/>
      <c r="I13" s="67">
        <v>301361</v>
      </c>
      <c r="J13" s="68">
        <v>263904</v>
      </c>
      <c r="K13" s="78">
        <v>116444</v>
      </c>
      <c r="L13" s="79">
        <v>72593</v>
      </c>
      <c r="M13" s="80">
        <v>116444</v>
      </c>
      <c r="N13" s="44">
        <f t="shared" si="0"/>
        <v>-0.37658445261241458</v>
      </c>
    </row>
    <row r="14" spans="1:14" s="48" customFormat="1" ht="15" customHeight="1" x14ac:dyDescent="0.25">
      <c r="A14" s="7" t="s">
        <v>42</v>
      </c>
      <c r="B14" s="72">
        <v>0</v>
      </c>
      <c r="C14" s="61">
        <v>0</v>
      </c>
      <c r="D14" s="66">
        <v>25500</v>
      </c>
      <c r="E14" s="72">
        <v>0</v>
      </c>
      <c r="F14" s="76">
        <v>25500</v>
      </c>
      <c r="G14" s="44"/>
      <c r="H14" s="33"/>
      <c r="I14" s="79">
        <v>0</v>
      </c>
      <c r="J14" s="80">
        <v>0</v>
      </c>
      <c r="K14" s="69">
        <v>26561</v>
      </c>
      <c r="L14" s="73">
        <v>0</v>
      </c>
      <c r="M14" s="74">
        <v>26561</v>
      </c>
      <c r="N14" s="62"/>
    </row>
    <row r="15" spans="1:14" s="48" customFormat="1" ht="15" customHeight="1" x14ac:dyDescent="0.25">
      <c r="A15" s="7" t="s">
        <v>1</v>
      </c>
      <c r="B15" s="64">
        <v>37876</v>
      </c>
      <c r="C15" s="61">
        <v>0</v>
      </c>
      <c r="D15" s="77">
        <v>0</v>
      </c>
      <c r="E15" s="72">
        <v>0</v>
      </c>
      <c r="F15" s="61">
        <v>0</v>
      </c>
      <c r="G15" s="44"/>
      <c r="H15" s="33"/>
      <c r="I15" s="67">
        <v>110802</v>
      </c>
      <c r="J15" s="80">
        <v>0</v>
      </c>
      <c r="K15" s="78">
        <v>0</v>
      </c>
      <c r="L15" s="79">
        <v>0</v>
      </c>
      <c r="M15" s="80">
        <v>0</v>
      </c>
      <c r="N15" s="62"/>
    </row>
    <row r="16" spans="1:14" s="48" customFormat="1" ht="15" customHeight="1" x14ac:dyDescent="0.25">
      <c r="A16" s="7" t="s">
        <v>3</v>
      </c>
      <c r="B16" s="64">
        <v>207526</v>
      </c>
      <c r="C16" s="61">
        <v>160138</v>
      </c>
      <c r="D16" s="61">
        <v>0</v>
      </c>
      <c r="E16" s="72">
        <v>0</v>
      </c>
      <c r="F16" s="61">
        <v>0</v>
      </c>
      <c r="G16" s="44"/>
      <c r="H16" s="33"/>
      <c r="I16" s="67">
        <v>406907</v>
      </c>
      <c r="J16" s="80">
        <v>499641</v>
      </c>
      <c r="K16" s="80">
        <v>0</v>
      </c>
      <c r="L16" s="79">
        <v>0</v>
      </c>
      <c r="M16" s="80">
        <v>0</v>
      </c>
      <c r="N16" s="62"/>
    </row>
    <row r="17" spans="1:17" s="49" customFormat="1" ht="15" customHeight="1" x14ac:dyDescent="0.25">
      <c r="A17" s="12" t="s">
        <v>38</v>
      </c>
      <c r="B17" s="81">
        <f>SUM(B6:B15)</f>
        <v>1284795</v>
      </c>
      <c r="C17" s="81">
        <f>SUM(C6:C15)</f>
        <v>1960901</v>
      </c>
      <c r="D17" s="81">
        <f>SUM(D6:D15)</f>
        <v>599958</v>
      </c>
      <c r="E17" s="81">
        <f t="shared" ref="E17:F17" si="2">SUM(E6:E15)</f>
        <v>390135</v>
      </c>
      <c r="F17" s="81">
        <f t="shared" si="2"/>
        <v>596248</v>
      </c>
      <c r="G17" s="82">
        <v>-0.7178509931480026</v>
      </c>
      <c r="H17" s="33"/>
      <c r="I17" s="83">
        <f>SUM(I6:I15)</f>
        <v>3969553</v>
      </c>
      <c r="J17" s="83">
        <f t="shared" ref="J17:M17" si="3">SUM(J6:J15)</f>
        <v>6156940</v>
      </c>
      <c r="K17" s="83">
        <f t="shared" si="3"/>
        <v>2153341</v>
      </c>
      <c r="L17" s="83">
        <f t="shared" si="3"/>
        <v>1713882</v>
      </c>
      <c r="M17" s="83">
        <f t="shared" si="3"/>
        <v>2131247</v>
      </c>
      <c r="N17" s="45">
        <f>(L17-M17)/M17</f>
        <v>-0.1958313607010356</v>
      </c>
      <c r="P17" s="48"/>
      <c r="Q17" s="48"/>
    </row>
    <row r="18" spans="1:17" s="49" customFormat="1" ht="15" customHeight="1" x14ac:dyDescent="0.25">
      <c r="A18" s="19" t="s">
        <v>30</v>
      </c>
      <c r="B18" s="84">
        <v>1261992967</v>
      </c>
      <c r="C18" s="85">
        <v>1262326384</v>
      </c>
      <c r="D18" s="86">
        <v>1489825240</v>
      </c>
      <c r="E18" s="84">
        <v>1315125241</v>
      </c>
      <c r="F18" s="85">
        <v>1360140270</v>
      </c>
      <c r="G18" s="9">
        <f>(E18-F18)/F18</f>
        <v>-3.3095872530853013E-2</v>
      </c>
      <c r="H18" s="33"/>
      <c r="I18" s="87">
        <v>3857427855</v>
      </c>
      <c r="J18" s="88">
        <v>4247639124</v>
      </c>
      <c r="K18" s="89">
        <v>5097256120</v>
      </c>
      <c r="L18" s="87">
        <v>4558140450</v>
      </c>
      <c r="M18" s="88">
        <v>4675137366</v>
      </c>
      <c r="N18" s="46">
        <f>(L18-M18)/M18</f>
        <v>-2.5025342966574986E-2</v>
      </c>
      <c r="P18" s="48"/>
      <c r="Q18" s="48"/>
    </row>
    <row r="19" spans="1:17" s="49" customFormat="1" ht="15" customHeight="1" x14ac:dyDescent="0.25">
      <c r="A19" s="19" t="s">
        <v>25</v>
      </c>
      <c r="B19" s="60">
        <f>+B17/B18</f>
        <v>1.0180682726419663E-3</v>
      </c>
      <c r="C19" s="60">
        <f t="shared" ref="C19" si="4">+C17/C18</f>
        <v>1.5534025311159147E-3</v>
      </c>
      <c r="D19" s="60">
        <f t="shared" ref="D19" si="5">+D17/D18</f>
        <v>4.0270360837758396E-4</v>
      </c>
      <c r="E19" s="60">
        <f t="shared" ref="E19" si="6">+E17/E18</f>
        <v>2.9665235510448239E-4</v>
      </c>
      <c r="F19" s="60">
        <f t="shared" ref="F19" si="7">+F17/F18</f>
        <v>4.3837243345497007E-4</v>
      </c>
      <c r="G19" s="39"/>
      <c r="H19" s="33"/>
      <c r="I19" s="60">
        <f>+I17/I18</f>
        <v>1.0290673343001512E-3</v>
      </c>
      <c r="J19" s="60">
        <f t="shared" ref="J19" si="8">+J17/J18</f>
        <v>1.4494969606085586E-3</v>
      </c>
      <c r="K19" s="60">
        <f t="shared" ref="K19" si="9">+K17/K18</f>
        <v>4.2245101076066781E-4</v>
      </c>
      <c r="L19" s="60">
        <f t="shared" ref="L19" si="10">+L17/L18</f>
        <v>3.7600464900110745E-4</v>
      </c>
      <c r="M19" s="60">
        <f t="shared" ref="M19" si="11">+M17/M18</f>
        <v>4.5586831640488743E-4</v>
      </c>
      <c r="N19" s="39"/>
      <c r="P19" s="48"/>
      <c r="Q19" s="48"/>
    </row>
    <row r="20" spans="1:17" s="48" customFormat="1" ht="15" customHeight="1" x14ac:dyDescent="0.25">
      <c r="A20" s="1"/>
      <c r="B20" s="15"/>
      <c r="C20" s="13"/>
      <c r="D20" s="21"/>
      <c r="E20" s="25"/>
      <c r="F20" s="22"/>
      <c r="G20" s="16"/>
      <c r="H20" s="33"/>
      <c r="I20" s="10"/>
      <c r="J20" s="6"/>
      <c r="K20" s="30"/>
      <c r="L20" s="10"/>
      <c r="M20" s="6"/>
      <c r="N20" s="16"/>
    </row>
    <row r="21" spans="1:17" s="48" customFormat="1" ht="15" customHeight="1" x14ac:dyDescent="0.25">
      <c r="A21" s="12" t="s">
        <v>32</v>
      </c>
      <c r="B21" s="8"/>
      <c r="C21" s="5"/>
      <c r="D21" s="23"/>
      <c r="E21" s="54"/>
      <c r="F21" s="18"/>
      <c r="G21" s="24"/>
      <c r="H21" s="33"/>
      <c r="I21" s="14"/>
      <c r="J21" s="11"/>
      <c r="K21" s="36"/>
      <c r="L21" s="14"/>
      <c r="M21" s="11"/>
      <c r="N21" s="24"/>
    </row>
    <row r="22" spans="1:17" s="50" customFormat="1" ht="15" customHeight="1" x14ac:dyDescent="0.25">
      <c r="A22" s="7" t="s">
        <v>2</v>
      </c>
      <c r="B22" s="72">
        <v>0</v>
      </c>
      <c r="C22" s="61">
        <v>0</v>
      </c>
      <c r="D22" s="77">
        <v>2427</v>
      </c>
      <c r="E22" s="90">
        <v>0</v>
      </c>
      <c r="F22" s="61">
        <v>0</v>
      </c>
      <c r="G22" s="44"/>
      <c r="H22" s="33"/>
      <c r="I22" s="79">
        <v>0</v>
      </c>
      <c r="J22" s="80">
        <v>0</v>
      </c>
      <c r="K22" s="78">
        <v>14274</v>
      </c>
      <c r="L22" s="91">
        <v>0</v>
      </c>
      <c r="M22" s="80">
        <v>0</v>
      </c>
      <c r="N22" s="44"/>
    </row>
    <row r="23" spans="1:17" s="50" customFormat="1" ht="15" customHeight="1" x14ac:dyDescent="0.25">
      <c r="A23" s="7" t="s">
        <v>5</v>
      </c>
      <c r="B23" s="72">
        <v>0</v>
      </c>
      <c r="C23" s="61">
        <v>0</v>
      </c>
      <c r="D23" s="77">
        <v>555</v>
      </c>
      <c r="E23" s="90">
        <v>0</v>
      </c>
      <c r="F23" s="61">
        <v>0</v>
      </c>
      <c r="G23" s="44"/>
      <c r="H23" s="33"/>
      <c r="I23" s="79">
        <v>0</v>
      </c>
      <c r="J23" s="80">
        <v>0</v>
      </c>
      <c r="K23" s="78">
        <v>3266</v>
      </c>
      <c r="L23" s="91">
        <v>0</v>
      </c>
      <c r="M23" s="80">
        <v>0</v>
      </c>
      <c r="N23" s="44"/>
    </row>
    <row r="24" spans="1:17" s="50" customFormat="1" ht="15" customHeight="1" x14ac:dyDescent="0.25">
      <c r="A24" s="7" t="s">
        <v>6</v>
      </c>
      <c r="B24" s="72">
        <v>0</v>
      </c>
      <c r="C24" s="61">
        <v>236</v>
      </c>
      <c r="D24" s="77">
        <v>0</v>
      </c>
      <c r="E24" s="90">
        <v>0</v>
      </c>
      <c r="F24" s="61">
        <v>0</v>
      </c>
      <c r="G24" s="44"/>
      <c r="H24" s="33"/>
      <c r="I24" s="79">
        <v>0</v>
      </c>
      <c r="J24" s="80">
        <v>1408</v>
      </c>
      <c r="K24" s="78">
        <v>0</v>
      </c>
      <c r="L24" s="91">
        <v>0</v>
      </c>
      <c r="M24" s="80">
        <v>0</v>
      </c>
      <c r="N24" s="44"/>
    </row>
    <row r="25" spans="1:17" s="49" customFormat="1" ht="15" customHeight="1" x14ac:dyDescent="0.25">
      <c r="A25" s="12" t="s">
        <v>39</v>
      </c>
      <c r="B25" s="92">
        <f>SUM(B22:B24)</f>
        <v>0</v>
      </c>
      <c r="C25" s="92">
        <f>SUM(C22:C24)</f>
        <v>236</v>
      </c>
      <c r="D25" s="92">
        <f>SUM(D22:D24)</f>
        <v>2982</v>
      </c>
      <c r="E25" s="92">
        <f>SUM(E22:E24)</f>
        <v>0</v>
      </c>
      <c r="F25" s="92">
        <f>SUM(F22:F24)</f>
        <v>0</v>
      </c>
      <c r="G25" s="92"/>
      <c r="H25" s="33"/>
      <c r="I25" s="83">
        <f>SUM(I22:I24)</f>
        <v>0</v>
      </c>
      <c r="J25" s="83">
        <f>SUM(J22:J24)</f>
        <v>1408</v>
      </c>
      <c r="K25" s="83">
        <f>SUM(K22:K24)</f>
        <v>17540</v>
      </c>
      <c r="L25" s="83">
        <f>SUM(L22:L24)</f>
        <v>0</v>
      </c>
      <c r="M25" s="83">
        <f>SUM(M22:M24)</f>
        <v>0</v>
      </c>
      <c r="N25" s="59"/>
    </row>
    <row r="26" spans="1:17" s="49" customFormat="1" ht="15" customHeight="1" x14ac:dyDescent="0.25">
      <c r="A26" s="3" t="s">
        <v>31</v>
      </c>
      <c r="B26" s="93">
        <v>4111954</v>
      </c>
      <c r="C26" s="94">
        <v>2411737</v>
      </c>
      <c r="D26" s="95">
        <v>2554819</v>
      </c>
      <c r="E26" s="93">
        <v>3500197</v>
      </c>
      <c r="F26" s="94">
        <v>2326158</v>
      </c>
      <c r="G26" s="9">
        <f>(E26-F26)/F26</f>
        <v>0.50471163179801204</v>
      </c>
      <c r="H26" s="33"/>
      <c r="I26" s="96">
        <v>37279933</v>
      </c>
      <c r="J26" s="97">
        <v>22053040</v>
      </c>
      <c r="K26" s="98">
        <v>21075505</v>
      </c>
      <c r="L26" s="96">
        <v>29342863</v>
      </c>
      <c r="M26" s="97">
        <v>19296789</v>
      </c>
      <c r="N26" s="9">
        <f>(L26-M26)/M26</f>
        <v>0.52060858415356048</v>
      </c>
    </row>
    <row r="27" spans="1:17" s="49" customFormat="1" ht="15" customHeight="1" x14ac:dyDescent="0.25">
      <c r="A27" s="3" t="s">
        <v>24</v>
      </c>
      <c r="B27" s="60">
        <f>+B25/B26</f>
        <v>0</v>
      </c>
      <c r="C27" s="60">
        <f t="shared" ref="C27" si="12">+C25/C26</f>
        <v>9.7854782673235103E-5</v>
      </c>
      <c r="D27" s="60">
        <f t="shared" ref="D27" si="13">+D25/D26</f>
        <v>1.1672059742784127E-3</v>
      </c>
      <c r="E27" s="60">
        <f t="shared" ref="E27" si="14">+E25/E26</f>
        <v>0</v>
      </c>
      <c r="F27" s="60">
        <f t="shared" ref="F27" si="15">+F25/F26</f>
        <v>0</v>
      </c>
      <c r="G27" s="39"/>
      <c r="H27" s="33"/>
      <c r="I27" s="60">
        <f>+I25/I26</f>
        <v>0</v>
      </c>
      <c r="J27" s="60">
        <f t="shared" ref="J27" si="16">+J25/J26</f>
        <v>6.3846072922372606E-5</v>
      </c>
      <c r="K27" s="60">
        <f t="shared" ref="K27" si="17">+K25/K26</f>
        <v>8.3224577536813473E-4</v>
      </c>
      <c r="L27" s="60">
        <f t="shared" ref="L27" si="18">+L25/L26</f>
        <v>0</v>
      </c>
      <c r="M27" s="60">
        <f t="shared" ref="M27" si="19">+M25/M26</f>
        <v>0</v>
      </c>
      <c r="N27" s="39"/>
    </row>
    <row r="28" spans="1:17" s="48" customFormat="1" ht="15" customHeight="1" x14ac:dyDescent="0.25">
      <c r="A28" s="3"/>
      <c r="B28" s="15"/>
      <c r="C28" s="13"/>
      <c r="D28" s="21"/>
      <c r="E28" s="25"/>
      <c r="F28" s="22"/>
      <c r="G28" s="24"/>
      <c r="H28" s="33"/>
      <c r="I28" s="10"/>
      <c r="J28" s="6"/>
      <c r="K28" s="30"/>
      <c r="L28" s="10"/>
      <c r="M28" s="6"/>
      <c r="N28" s="24"/>
    </row>
    <row r="29" spans="1:17" s="48" customFormat="1" ht="15" customHeight="1" x14ac:dyDescent="0.25">
      <c r="A29" s="12" t="s">
        <v>34</v>
      </c>
      <c r="B29" s="15"/>
      <c r="C29" s="13"/>
      <c r="D29" s="21"/>
      <c r="E29" s="25"/>
      <c r="F29" s="22"/>
      <c r="G29" s="24"/>
      <c r="H29" s="33"/>
      <c r="I29" s="10"/>
      <c r="J29" s="6"/>
      <c r="K29" s="30"/>
      <c r="L29" s="10"/>
      <c r="M29" s="6"/>
      <c r="N29" s="24"/>
    </row>
    <row r="30" spans="1:17" s="48" customFormat="1" ht="15" customHeight="1" x14ac:dyDescent="0.25">
      <c r="A30" s="2" t="s">
        <v>15</v>
      </c>
      <c r="B30" s="99">
        <v>16263</v>
      </c>
      <c r="C30" s="100">
        <v>72311</v>
      </c>
      <c r="D30" s="100">
        <v>74087</v>
      </c>
      <c r="E30" s="101">
        <v>527813</v>
      </c>
      <c r="F30" s="102">
        <v>74087</v>
      </c>
      <c r="G30" s="44">
        <f>(E30-F30)/F30</f>
        <v>6.124232321459905</v>
      </c>
      <c r="H30" s="33"/>
      <c r="I30" s="103">
        <v>172794</v>
      </c>
      <c r="J30" s="104">
        <v>1358203</v>
      </c>
      <c r="K30" s="105">
        <v>1289706</v>
      </c>
      <c r="L30" s="106">
        <v>7199537</v>
      </c>
      <c r="M30" s="107">
        <v>1289706</v>
      </c>
      <c r="N30" s="44">
        <f>(L30-M30)/M30</f>
        <v>4.5823086812033127</v>
      </c>
    </row>
    <row r="31" spans="1:17" s="48" customFormat="1" ht="15" customHeight="1" x14ac:dyDescent="0.25">
      <c r="A31" s="2" t="s">
        <v>3</v>
      </c>
      <c r="B31" s="99">
        <v>0</v>
      </c>
      <c r="C31" s="100">
        <v>78223</v>
      </c>
      <c r="D31" s="100">
        <v>331063</v>
      </c>
      <c r="E31" s="101">
        <v>291811</v>
      </c>
      <c r="F31" s="102">
        <v>312174</v>
      </c>
      <c r="G31" s="44">
        <f>(E31-F31)/F31</f>
        <v>-6.5229647568343291E-2</v>
      </c>
      <c r="H31" s="33"/>
      <c r="I31" s="103">
        <v>0</v>
      </c>
      <c r="J31" s="104">
        <v>1179228</v>
      </c>
      <c r="K31" s="105">
        <v>5539644</v>
      </c>
      <c r="L31" s="106">
        <v>5201189</v>
      </c>
      <c r="M31" s="107">
        <v>5234233</v>
      </c>
      <c r="N31" s="44">
        <f t="shared" ref="N31:N34" si="20">(L31-M31)/M31</f>
        <v>-6.3130548449027773E-3</v>
      </c>
    </row>
    <row r="32" spans="1:17" s="48" customFormat="1" ht="15" customHeight="1" x14ac:dyDescent="0.25">
      <c r="A32" s="2" t="s">
        <v>2</v>
      </c>
      <c r="B32" s="99">
        <v>322802</v>
      </c>
      <c r="C32" s="100">
        <v>245253</v>
      </c>
      <c r="D32" s="100">
        <v>383593</v>
      </c>
      <c r="E32" s="72">
        <v>272826</v>
      </c>
      <c r="F32" s="61">
        <v>368243</v>
      </c>
      <c r="G32" s="44">
        <f>(E32-F32)/F32</f>
        <v>-0.25911422620389252</v>
      </c>
      <c r="H32" s="33"/>
      <c r="I32" s="103">
        <v>7112922</v>
      </c>
      <c r="J32" s="104">
        <v>5624584</v>
      </c>
      <c r="K32" s="105">
        <v>7499480</v>
      </c>
      <c r="L32" s="73">
        <v>5636982</v>
      </c>
      <c r="M32" s="74">
        <v>7125498</v>
      </c>
      <c r="N32" s="44">
        <f t="shared" si="20"/>
        <v>-0.20889992531048357</v>
      </c>
    </row>
    <row r="33" spans="1:22" s="48" customFormat="1" ht="15" customHeight="1" x14ac:dyDescent="0.25">
      <c r="A33" s="2" t="s">
        <v>7</v>
      </c>
      <c r="B33" s="72">
        <v>0</v>
      </c>
      <c r="C33" s="61">
        <v>0</v>
      </c>
      <c r="D33" s="61">
        <v>25390</v>
      </c>
      <c r="E33" s="72">
        <v>59611</v>
      </c>
      <c r="F33" s="61">
        <v>25390</v>
      </c>
      <c r="G33" s="44"/>
      <c r="H33" s="33"/>
      <c r="I33" s="79">
        <v>0</v>
      </c>
      <c r="J33" s="80">
        <v>0</v>
      </c>
      <c r="K33" s="78">
        <v>151776</v>
      </c>
      <c r="L33" s="73">
        <v>1035830</v>
      </c>
      <c r="M33" s="74">
        <v>151776</v>
      </c>
      <c r="N33" s="44"/>
      <c r="O33" s="1"/>
    </row>
    <row r="34" spans="1:22" s="48" customFormat="1" ht="15" customHeight="1" x14ac:dyDescent="0.25">
      <c r="A34" s="2" t="s">
        <v>6</v>
      </c>
      <c r="B34" s="72">
        <v>12601</v>
      </c>
      <c r="C34" s="61">
        <v>68001</v>
      </c>
      <c r="D34" s="61">
        <v>59239</v>
      </c>
      <c r="E34" s="72">
        <v>58424</v>
      </c>
      <c r="F34" s="61">
        <v>54778</v>
      </c>
      <c r="G34" s="44">
        <f>(E34-F34)/F34</f>
        <v>6.6559567709664466E-2</v>
      </c>
      <c r="H34" s="33"/>
      <c r="I34" s="79">
        <v>167046</v>
      </c>
      <c r="J34" s="80">
        <v>737379</v>
      </c>
      <c r="K34" s="105">
        <v>507772</v>
      </c>
      <c r="L34" s="73">
        <v>753532</v>
      </c>
      <c r="M34" s="74">
        <v>454032</v>
      </c>
      <c r="N34" s="44">
        <f t="shared" si="20"/>
        <v>0.65964513514465939</v>
      </c>
      <c r="O34" s="1"/>
    </row>
    <row r="35" spans="1:22" s="48" customFormat="1" ht="15" customHeight="1" x14ac:dyDescent="0.25">
      <c r="A35" s="1" t="s">
        <v>5</v>
      </c>
      <c r="B35" s="72">
        <v>18898</v>
      </c>
      <c r="C35" s="61">
        <v>30563</v>
      </c>
      <c r="D35" s="61">
        <v>3314</v>
      </c>
      <c r="E35" s="72">
        <v>34776</v>
      </c>
      <c r="F35" s="61">
        <v>0</v>
      </c>
      <c r="G35" s="44"/>
      <c r="H35" s="33"/>
      <c r="I35" s="79">
        <v>216495</v>
      </c>
      <c r="J35" s="80">
        <v>555457</v>
      </c>
      <c r="K35" s="105">
        <v>61092</v>
      </c>
      <c r="L35" s="73">
        <v>548545</v>
      </c>
      <c r="M35" s="74">
        <v>0</v>
      </c>
      <c r="N35" s="44"/>
      <c r="O35" s="1"/>
    </row>
    <row r="36" spans="1:22" s="48" customFormat="1" ht="15" customHeight="1" x14ac:dyDescent="0.25">
      <c r="A36" s="1" t="s">
        <v>44</v>
      </c>
      <c r="B36" s="72">
        <v>0</v>
      </c>
      <c r="C36" s="61">
        <v>0</v>
      </c>
      <c r="D36" s="61">
        <v>0</v>
      </c>
      <c r="E36" s="101">
        <v>5003</v>
      </c>
      <c r="F36" s="61">
        <v>0</v>
      </c>
      <c r="G36" s="44"/>
      <c r="H36" s="33"/>
      <c r="I36" s="79">
        <v>0</v>
      </c>
      <c r="J36" s="80">
        <v>0</v>
      </c>
      <c r="K36" s="105">
        <v>0</v>
      </c>
      <c r="L36" s="70">
        <v>56231</v>
      </c>
      <c r="M36" s="74">
        <v>0</v>
      </c>
      <c r="N36" s="44"/>
      <c r="O36" s="1"/>
      <c r="P36" s="49"/>
      <c r="Q36" s="49"/>
      <c r="R36" s="49"/>
      <c r="S36" s="49"/>
      <c r="T36" s="49"/>
      <c r="U36" s="49"/>
      <c r="V36" s="49"/>
    </row>
    <row r="37" spans="1:22" s="48" customFormat="1" ht="15" customHeight="1" x14ac:dyDescent="0.25">
      <c r="A37" s="1" t="s">
        <v>9</v>
      </c>
      <c r="B37" s="72">
        <v>43000</v>
      </c>
      <c r="C37" s="61">
        <v>0</v>
      </c>
      <c r="D37" s="61">
        <v>0</v>
      </c>
      <c r="E37" s="101">
        <v>0</v>
      </c>
      <c r="F37" s="61">
        <v>0</v>
      </c>
      <c r="G37" s="44"/>
      <c r="H37" s="33"/>
      <c r="I37" s="79">
        <v>98583</v>
      </c>
      <c r="J37" s="80">
        <v>0</v>
      </c>
      <c r="K37" s="105">
        <v>0</v>
      </c>
      <c r="L37" s="70">
        <v>0</v>
      </c>
      <c r="M37" s="74">
        <v>0</v>
      </c>
      <c r="N37" s="44"/>
      <c r="O37" s="1"/>
      <c r="P37" s="49"/>
      <c r="Q37" s="49"/>
      <c r="R37" s="49"/>
      <c r="S37" s="49"/>
      <c r="T37" s="49"/>
      <c r="U37" s="49"/>
      <c r="V37" s="49"/>
    </row>
    <row r="38" spans="1:22" s="49" customFormat="1" ht="15" customHeight="1" x14ac:dyDescent="0.25">
      <c r="A38" s="31" t="s">
        <v>40</v>
      </c>
      <c r="B38" s="92">
        <f>SUM(B30:B37)</f>
        <v>413564</v>
      </c>
      <c r="C38" s="92">
        <f t="shared" ref="C38:E38" si="21">SUM(C30:C37)</f>
        <v>494351</v>
      </c>
      <c r="D38" s="92">
        <f t="shared" si="21"/>
        <v>876686</v>
      </c>
      <c r="E38" s="92">
        <f t="shared" si="21"/>
        <v>1250264</v>
      </c>
      <c r="F38" s="92">
        <v>734227</v>
      </c>
      <c r="G38" s="45">
        <f>(E38-F38)/F38</f>
        <v>0.70283032359202258</v>
      </c>
      <c r="H38" s="33"/>
      <c r="I38" s="92">
        <f>SUM(I30:I37)</f>
        <v>7767840</v>
      </c>
      <c r="J38" s="92">
        <f t="shared" ref="J38:M38" si="22">SUM(J30:J37)</f>
        <v>9454851</v>
      </c>
      <c r="K38" s="92">
        <f t="shared" si="22"/>
        <v>15049470</v>
      </c>
      <c r="L38" s="92">
        <f t="shared" si="22"/>
        <v>20431846</v>
      </c>
      <c r="M38" s="92">
        <f t="shared" si="22"/>
        <v>14255245</v>
      </c>
      <c r="N38" s="45">
        <f>(L38-M38)/M38</f>
        <v>0.43328620448122779</v>
      </c>
    </row>
    <row r="39" spans="1:22" s="49" customFormat="1" ht="15" customHeight="1" x14ac:dyDescent="0.25">
      <c r="A39" s="19" t="s">
        <v>33</v>
      </c>
      <c r="B39" s="93">
        <v>394466726</v>
      </c>
      <c r="C39" s="94">
        <v>436214123</v>
      </c>
      <c r="D39" s="95">
        <v>422600907</v>
      </c>
      <c r="E39" s="93">
        <v>471991831</v>
      </c>
      <c r="F39" s="94">
        <v>386352018</v>
      </c>
      <c r="G39" s="9">
        <f>(E39-F39)/F39</f>
        <v>0.22166265221888914</v>
      </c>
      <c r="H39" s="33"/>
      <c r="I39" s="96">
        <v>2710729050</v>
      </c>
      <c r="J39" s="97">
        <v>3195478108</v>
      </c>
      <c r="K39" s="98">
        <v>3236310963</v>
      </c>
      <c r="L39" s="96">
        <v>4116963212</v>
      </c>
      <c r="M39" s="97">
        <v>2964524619</v>
      </c>
      <c r="N39" s="9">
        <f>(L39-M39)/M39</f>
        <v>0.38874313460373394</v>
      </c>
    </row>
    <row r="40" spans="1:22" s="49" customFormat="1" ht="15" customHeight="1" x14ac:dyDescent="0.25">
      <c r="A40" s="38" t="s">
        <v>25</v>
      </c>
      <c r="B40" s="60">
        <f>+B38/B39</f>
        <v>1.0484128894562327E-3</v>
      </c>
      <c r="C40" s="60">
        <f t="shared" ref="C40:F40" si="23">+C38/C39</f>
        <v>1.1332760081222771E-3</v>
      </c>
      <c r="D40" s="60">
        <f t="shared" si="23"/>
        <v>2.0745009901268385E-3</v>
      </c>
      <c r="E40" s="60">
        <f t="shared" si="23"/>
        <v>2.6489102520081539E-3</v>
      </c>
      <c r="F40" s="60">
        <f t="shared" si="23"/>
        <v>1.9004093826164511E-3</v>
      </c>
      <c r="G40" s="39"/>
      <c r="H40" s="33"/>
      <c r="I40" s="60">
        <f>+I38/I39</f>
        <v>2.8655907162687469E-3</v>
      </c>
      <c r="J40" s="60">
        <f t="shared" ref="J40" si="24">+J38/J39</f>
        <v>2.9588220230110244E-3</v>
      </c>
      <c r="K40" s="60">
        <f t="shared" ref="K40" si="25">+K38/K39</f>
        <v>4.6501928189401865E-3</v>
      </c>
      <c r="L40" s="60">
        <f t="shared" ref="L40" si="26">+L38/L39</f>
        <v>4.9628439575184619E-3</v>
      </c>
      <c r="M40" s="60">
        <f t="shared" ref="M40" si="27">+M38/M39</f>
        <v>4.8086107663388574E-3</v>
      </c>
      <c r="N40" s="39"/>
    </row>
    <row r="41" spans="1:22" s="48" customFormat="1" ht="15" customHeight="1" x14ac:dyDescent="0.25">
      <c r="A41" s="17"/>
      <c r="B41" s="1"/>
      <c r="C41" s="1"/>
      <c r="D41" s="1"/>
      <c r="E41" s="1"/>
      <c r="F41" s="1"/>
      <c r="G41" s="1"/>
      <c r="H41" s="33"/>
      <c r="I41" s="1"/>
      <c r="J41" s="1"/>
      <c r="K41" s="1"/>
      <c r="L41" s="1"/>
      <c r="M41" s="1"/>
      <c r="N41" s="1"/>
      <c r="P41" s="49"/>
      <c r="Q41" s="49"/>
      <c r="R41" s="49"/>
      <c r="S41" s="49"/>
      <c r="T41" s="49"/>
      <c r="U41" s="49"/>
      <c r="V41" s="49"/>
    </row>
    <row r="42" spans="1:22" s="48" customFormat="1" ht="15" x14ac:dyDescent="0.25">
      <c r="A42" s="1" t="s">
        <v>0</v>
      </c>
      <c r="B42" s="1"/>
      <c r="C42" s="1"/>
      <c r="D42" s="1"/>
      <c r="E42" s="1"/>
      <c r="F42" s="1"/>
      <c r="G42" s="1"/>
      <c r="H42" s="1"/>
      <c r="P42" s="49"/>
      <c r="Q42" s="49"/>
      <c r="R42" s="49"/>
      <c r="S42" s="49"/>
      <c r="T42" s="49"/>
      <c r="U42" s="49"/>
      <c r="V42" s="49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675CE-2DB9-4042-B71A-A81B40DD18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769446-380c-45bd-9169-35de4c7d44c2"/>
    <ds:schemaRef ds:uri="adfcbb1c-bf73-4a98-adb7-0a955712b26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2022-01-11T18:26:41Z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