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28800" windowHeight="12450" activeTab="1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G6" i="2"/>
  <c r="N4" i="2" l="1"/>
  <c r="G4" i="2"/>
  <c r="N4" i="1"/>
  <c r="J4" i="2"/>
  <c r="K4" i="2"/>
  <c r="I4" i="2"/>
  <c r="C4" i="2"/>
  <c r="D4" i="2"/>
  <c r="E4" i="2"/>
  <c r="L4" i="2" s="1"/>
  <c r="F4" i="2"/>
  <c r="M4" i="2" s="1"/>
  <c r="B4" i="2"/>
  <c r="J4" i="1"/>
  <c r="K4" i="1"/>
  <c r="L4" i="1"/>
  <c r="M4" i="1"/>
  <c r="I4" i="1"/>
  <c r="B18" i="2" l="1"/>
  <c r="C18" i="2"/>
  <c r="D18" i="2"/>
  <c r="E18" i="2"/>
  <c r="F18" i="2"/>
  <c r="I18" i="2"/>
  <c r="J18" i="2"/>
  <c r="K18" i="2"/>
  <c r="L18" i="2"/>
  <c r="M18" i="2"/>
  <c r="M8" i="2" l="1"/>
  <c r="L8" i="2"/>
  <c r="K8" i="2"/>
  <c r="J8" i="2"/>
  <c r="I8" i="2"/>
  <c r="M13" i="2"/>
  <c r="L13" i="2"/>
  <c r="K13" i="2"/>
  <c r="J13" i="2"/>
  <c r="I13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</calcChain>
</file>

<file path=xl/sharedStrings.xml><?xml version="1.0" encoding="utf-8"?>
<sst xmlns="http://schemas.openxmlformats.org/spreadsheetml/2006/main" count="35" uniqueCount="22">
  <si>
    <t>Quantity (kilograms)</t>
  </si>
  <si>
    <t>Value (Canadian dollars)</t>
  </si>
  <si>
    <t>Total Pork Imports</t>
  </si>
  <si>
    <t>Total Veal Imports</t>
  </si>
  <si>
    <t>Total Beef Imports</t>
  </si>
  <si>
    <t>Total Pork Exports</t>
  </si>
  <si>
    <t>Total Veal Exports</t>
  </si>
  <si>
    <t>Total Beef Exports</t>
  </si>
  <si>
    <t>UK</t>
  </si>
  <si>
    <t xml:space="preserve">% UK of the Total </t>
  </si>
  <si>
    <t>Source: Statistics Canada, Prepared by AAFC/MISB/AID/Redmeat Section</t>
  </si>
  <si>
    <t>% chg 22-21</t>
  </si>
  <si>
    <t>Canada's Pork Imports</t>
  </si>
  <si>
    <t>Canada's Veal Imports</t>
  </si>
  <si>
    <t>Canada's Beef Imports</t>
  </si>
  <si>
    <t>Canada's Imports of Red Meat from the United Kingdom</t>
  </si>
  <si>
    <t>Canada's Pork Exports</t>
  </si>
  <si>
    <t>Canada's Exports of Red Meat to the United Kingdom</t>
  </si>
  <si>
    <t>Canada's Veal Exports</t>
  </si>
  <si>
    <t>Canada's Beef Exports</t>
  </si>
  <si>
    <t>YTD March 2022</t>
  </si>
  <si>
    <t>YTD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</si>
</sst>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3" applyFont="1"/>
    <xf numFmtId="0" fontId="2" fillId="0" borderId="0" xfId="3" applyFont="1" applyBorder="1"/>
    <xf numFmtId="0" fontId="4" fillId="0" borderId="4" xfId="3" applyNumberFormat="1" applyFont="1" applyBorder="1" applyAlignment="1">
      <alignment horizontal="center"/>
    </xf>
    <xf numFmtId="0" fontId="4" fillId="0" borderId="4" xfId="3" quotePrefix="1" applyNumberFormat="1" applyFont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7" fontId="4" fillId="0" borderId="4" xfId="3" applyNumberFormat="1" applyFont="1" applyBorder="1" applyAlignment="1">
      <alignment horizontal="center" wrapText="1"/>
    </xf>
    <xf numFmtId="0" fontId="4" fillId="0" borderId="0" xfId="3" applyFont="1" applyBorder="1"/>
    <xf numFmtId="0" fontId="4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9" fontId="4" fillId="0" borderId="6" xfId="2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9" fontId="4" fillId="0" borderId="6" xfId="2" applyFont="1" applyBorder="1"/>
    <xf numFmtId="165" fontId="4" fillId="0" borderId="1" xfId="2" applyNumberFormat="1" applyFont="1" applyFill="1" applyBorder="1"/>
    <xf numFmtId="9" fontId="4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4" fillId="0" borderId="0" xfId="3" applyFont="1"/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9" fontId="4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4" fillId="0" borderId="6" xfId="2" applyFont="1" applyFill="1" applyBorder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9" fontId="4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4" fillId="0" borderId="3" xfId="3" applyFont="1" applyBorder="1"/>
    <xf numFmtId="3" fontId="2" fillId="0" borderId="6" xfId="0" applyNumberFormat="1" applyFont="1" applyBorder="1"/>
    <xf numFmtId="3" fontId="2" fillId="0" borderId="6" xfId="3" applyNumberFormat="1" applyFont="1" applyBorder="1"/>
    <xf numFmtId="165" fontId="4" fillId="0" borderId="8" xfId="2" applyNumberFormat="1" applyFont="1" applyFill="1" applyBorder="1"/>
    <xf numFmtId="9" fontId="2" fillId="0" borderId="3" xfId="2" applyFont="1" applyBorder="1" applyAlignment="1">
      <alignment horizontal="right"/>
    </xf>
    <xf numFmtId="0" fontId="2" fillId="0" borderId="0" xfId="0" applyFont="1" applyFill="1"/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H25" sqref="H25:H26"/>
    </sheetView>
  </sheetViews>
  <sheetFormatPr defaultRowHeight="15" x14ac:dyDescent="0.25"/>
  <cols>
    <col min="1" max="1" width="20.28515625" bestFit="1" customWidth="1"/>
    <col min="2" max="4" width="11.140625" bestFit="1" customWidth="1"/>
    <col min="5" max="6" width="11.28515625" bestFit="1" customWidth="1"/>
    <col min="7" max="7" width="9.28515625" bestFit="1" customWidth="1"/>
    <col min="9" max="13" width="13.85546875" bestFit="1" customWidth="1"/>
    <col min="14" max="14" width="9.28515625" bestFit="1" customWidth="1"/>
  </cols>
  <sheetData>
    <row r="2" spans="1:16" ht="21" x14ac:dyDescent="0.35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5.75" x14ac:dyDescent="0.25">
      <c r="A3" s="1"/>
      <c r="B3" s="102" t="s">
        <v>0</v>
      </c>
      <c r="C3" s="103"/>
      <c r="D3" s="104"/>
      <c r="E3" s="104"/>
      <c r="F3" s="104"/>
      <c r="G3" s="105"/>
      <c r="H3" s="2"/>
      <c r="I3" s="102" t="s">
        <v>1</v>
      </c>
      <c r="J3" s="104"/>
      <c r="K3" s="103"/>
      <c r="L3" s="104"/>
      <c r="M3" s="104"/>
      <c r="N3" s="105"/>
      <c r="O3" s="44"/>
      <c r="P3" s="44"/>
    </row>
    <row r="4" spans="1:16" ht="30" x14ac:dyDescent="0.25">
      <c r="A4" s="1"/>
      <c r="B4" s="3">
        <v>2019</v>
      </c>
      <c r="C4" s="4">
        <v>2020</v>
      </c>
      <c r="D4" s="5">
        <v>2021</v>
      </c>
      <c r="E4" s="6" t="s">
        <v>20</v>
      </c>
      <c r="F4" s="6" t="s">
        <v>21</v>
      </c>
      <c r="G4" s="6" t="s">
        <v>11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March 2022</v>
      </c>
      <c r="M4" s="6" t="str">
        <f t="shared" si="0"/>
        <v>YTD March 2021</v>
      </c>
      <c r="N4" s="6" t="str">
        <f>G4</f>
        <v>% chg 22-21</v>
      </c>
      <c r="O4" s="44"/>
      <c r="P4" s="44"/>
    </row>
    <row r="5" spans="1:16" x14ac:dyDescent="0.25">
      <c r="A5" s="8" t="s">
        <v>12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  <c r="O5" s="44"/>
      <c r="P5" s="44"/>
    </row>
    <row r="6" spans="1:16" x14ac:dyDescent="0.25">
      <c r="A6" s="17" t="s">
        <v>8</v>
      </c>
      <c r="B6" s="18">
        <v>372304</v>
      </c>
      <c r="C6" s="98">
        <v>1104555</v>
      </c>
      <c r="D6" s="99">
        <v>1769333</v>
      </c>
      <c r="E6" s="18">
        <v>314181</v>
      </c>
      <c r="F6" s="98">
        <v>403354</v>
      </c>
      <c r="G6" s="19">
        <f>(E6-F6)/F6</f>
        <v>-0.2210787546423241</v>
      </c>
      <c r="H6" s="2"/>
      <c r="I6" s="20">
        <v>2108889</v>
      </c>
      <c r="J6" s="100">
        <v>7718006</v>
      </c>
      <c r="K6" s="101">
        <v>14754639</v>
      </c>
      <c r="L6" s="20">
        <v>2776567</v>
      </c>
      <c r="M6" s="100">
        <v>2976999</v>
      </c>
      <c r="N6" s="19">
        <f>(L6-M6)/M6</f>
        <v>-6.7326861715438932E-2</v>
      </c>
      <c r="O6" s="44"/>
      <c r="P6" s="44"/>
    </row>
    <row r="7" spans="1:16" x14ac:dyDescent="0.25">
      <c r="A7" s="33" t="s">
        <v>2</v>
      </c>
      <c r="B7" s="34">
        <v>239056989</v>
      </c>
      <c r="C7" s="35">
        <v>261372167</v>
      </c>
      <c r="D7" s="36">
        <v>252123619</v>
      </c>
      <c r="E7" s="34">
        <v>58162946</v>
      </c>
      <c r="F7" s="35">
        <v>66857198</v>
      </c>
      <c r="G7" s="37">
        <v>-0.13004212351226566</v>
      </c>
      <c r="H7" s="28"/>
      <c r="I7" s="38">
        <v>1356843731</v>
      </c>
      <c r="J7" s="39">
        <v>1460109938</v>
      </c>
      <c r="K7" s="40">
        <v>1632333264</v>
      </c>
      <c r="L7" s="38">
        <v>379006095</v>
      </c>
      <c r="M7" s="39">
        <v>366497860</v>
      </c>
      <c r="N7" s="41">
        <v>3.4129080589993074E-2</v>
      </c>
      <c r="O7" s="44"/>
      <c r="P7" s="44"/>
    </row>
    <row r="8" spans="1:16" x14ac:dyDescent="0.25">
      <c r="A8" s="33" t="s">
        <v>9</v>
      </c>
      <c r="B8" s="42">
        <f>B6/B7</f>
        <v>1.5573859670758256E-3</v>
      </c>
      <c r="C8" s="42">
        <f t="shared" ref="C8:F8" si="1">C6/C7</f>
        <v>4.2259855465023562E-3</v>
      </c>
      <c r="D8" s="42">
        <f t="shared" si="1"/>
        <v>7.0177201446564984E-3</v>
      </c>
      <c r="E8" s="42">
        <f t="shared" si="1"/>
        <v>5.4017380756469936E-3</v>
      </c>
      <c r="F8" s="42">
        <f t="shared" si="1"/>
        <v>6.0330676735809363E-3</v>
      </c>
      <c r="G8" s="43"/>
      <c r="H8" s="28"/>
      <c r="I8" s="42">
        <f>I6/I7</f>
        <v>1.5542607831822602E-3</v>
      </c>
      <c r="J8" s="42">
        <f t="shared" ref="J8" si="2">J6/J7</f>
        <v>5.2859074506210234E-3</v>
      </c>
      <c r="K8" s="42">
        <f t="shared" ref="K8" si="3">K6/K7</f>
        <v>9.0389869062914591E-3</v>
      </c>
      <c r="L8" s="42">
        <f t="shared" ref="L8" si="4">L6/L7</f>
        <v>7.3259164869103229E-3</v>
      </c>
      <c r="M8" s="42">
        <f t="shared" ref="M8" si="5">M6/M7</f>
        <v>8.1228277840421775E-3</v>
      </c>
      <c r="N8" s="43"/>
      <c r="O8" s="44"/>
      <c r="P8" s="44"/>
    </row>
    <row r="9" spans="1:16" x14ac:dyDescent="0.25">
      <c r="A9" s="44"/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  <c r="O9" s="44"/>
      <c r="P9" s="44"/>
    </row>
    <row r="10" spans="1:16" x14ac:dyDescent="0.25">
      <c r="A10" s="8" t="s">
        <v>13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  <c r="O10" s="44"/>
      <c r="P10" s="44"/>
    </row>
    <row r="11" spans="1:16" x14ac:dyDescent="0.25">
      <c r="A11" s="1" t="s">
        <v>8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  <c r="O11" s="44"/>
      <c r="P11" s="44"/>
    </row>
    <row r="12" spans="1:16" x14ac:dyDescent="0.25">
      <c r="A12" s="55" t="s">
        <v>3</v>
      </c>
      <c r="B12" s="56">
        <v>2081056</v>
      </c>
      <c r="C12" s="57">
        <v>3230748</v>
      </c>
      <c r="D12" s="58">
        <v>2979677</v>
      </c>
      <c r="E12" s="56">
        <v>370835</v>
      </c>
      <c r="F12" s="57">
        <v>585027</v>
      </c>
      <c r="G12" s="41">
        <v>-0.36612327294295821</v>
      </c>
      <c r="H12" s="28"/>
      <c r="I12" s="38">
        <v>13221686</v>
      </c>
      <c r="J12" s="39">
        <v>20193776</v>
      </c>
      <c r="K12" s="40">
        <v>18706219</v>
      </c>
      <c r="L12" s="38">
        <v>2782357</v>
      </c>
      <c r="M12" s="39">
        <v>3573923</v>
      </c>
      <c r="N12" s="41">
        <v>-0.22148378686390277</v>
      </c>
      <c r="O12" s="44"/>
      <c r="P12" s="44"/>
    </row>
    <row r="13" spans="1:16" x14ac:dyDescent="0.25">
      <c r="A13" s="33" t="s">
        <v>9</v>
      </c>
      <c r="B13" s="42">
        <f>B11/B12</f>
        <v>0</v>
      </c>
      <c r="C13" s="42">
        <f t="shared" ref="C13" si="6">C11/C12</f>
        <v>0</v>
      </c>
      <c r="D13" s="42">
        <f t="shared" ref="D13" si="7">D11/D12</f>
        <v>0</v>
      </c>
      <c r="E13" s="42">
        <f t="shared" ref="E13" si="8">E11/E12</f>
        <v>0</v>
      </c>
      <c r="F13" s="42">
        <f t="shared" ref="F13" si="9">F11/F12</f>
        <v>0</v>
      </c>
      <c r="G13" s="43"/>
      <c r="H13" s="59"/>
      <c r="I13" s="42">
        <f>I11/I12</f>
        <v>0</v>
      </c>
      <c r="J13" s="42">
        <f t="shared" ref="J13" si="10">J11/J12</f>
        <v>0</v>
      </c>
      <c r="K13" s="42">
        <f t="shared" ref="K13" si="11">K11/K12</f>
        <v>0</v>
      </c>
      <c r="L13" s="42">
        <f t="shared" ref="L13" si="12">L11/L12</f>
        <v>0</v>
      </c>
      <c r="M13" s="42">
        <f t="shared" ref="M13" si="13">M11/M12</f>
        <v>0</v>
      </c>
      <c r="N13" s="43"/>
      <c r="O13" s="44"/>
      <c r="P13" s="44"/>
    </row>
    <row r="14" spans="1:16" x14ac:dyDescent="0.2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  <c r="O14" s="44"/>
      <c r="P14" s="44"/>
    </row>
    <row r="15" spans="1:16" x14ac:dyDescent="0.25">
      <c r="A15" s="8" t="s">
        <v>14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  <c r="O15" s="44"/>
      <c r="P15" s="44"/>
    </row>
    <row r="16" spans="1:16" x14ac:dyDescent="0.25">
      <c r="A16" s="17" t="s">
        <v>8</v>
      </c>
      <c r="B16" s="18">
        <v>2962814</v>
      </c>
      <c r="C16" s="98">
        <v>5393383</v>
      </c>
      <c r="D16" s="99">
        <v>2733072</v>
      </c>
      <c r="E16" s="18">
        <v>1297560</v>
      </c>
      <c r="F16" s="98">
        <v>890011</v>
      </c>
      <c r="G16" s="19">
        <f>(E16-F16)/F16</f>
        <v>0.4579145651008808</v>
      </c>
      <c r="H16" s="2"/>
      <c r="I16" s="20">
        <v>15854822</v>
      </c>
      <c r="J16" s="100">
        <v>31561809</v>
      </c>
      <c r="K16" s="101">
        <v>16305082</v>
      </c>
      <c r="L16" s="20">
        <v>8686355</v>
      </c>
      <c r="M16" s="100">
        <v>4976836</v>
      </c>
      <c r="N16" s="19">
        <f>(L16-M16)/M16</f>
        <v>0.74535688939719935</v>
      </c>
      <c r="O16" s="44"/>
      <c r="P16" s="44"/>
    </row>
    <row r="17" spans="1:16" x14ac:dyDescent="0.25">
      <c r="A17" s="33" t="s">
        <v>4</v>
      </c>
      <c r="B17" s="34">
        <v>152051554</v>
      </c>
      <c r="C17" s="35">
        <v>185917386</v>
      </c>
      <c r="D17" s="36">
        <v>158532926</v>
      </c>
      <c r="E17" s="34">
        <v>40083862</v>
      </c>
      <c r="F17" s="35">
        <v>42749208</v>
      </c>
      <c r="G17" s="66">
        <v>-6.2348429940503228E-2</v>
      </c>
      <c r="H17" s="28"/>
      <c r="I17" s="67">
        <v>1217406932</v>
      </c>
      <c r="J17" s="68">
        <v>1501585833</v>
      </c>
      <c r="K17" s="69">
        <v>1402666052</v>
      </c>
      <c r="L17" s="67">
        <v>375458172</v>
      </c>
      <c r="M17" s="68">
        <v>321961715</v>
      </c>
      <c r="N17" s="41">
        <v>0.16615782096949011</v>
      </c>
      <c r="O17" s="44"/>
      <c r="P17" s="44"/>
    </row>
    <row r="18" spans="1:16" x14ac:dyDescent="0.25">
      <c r="A18" s="33" t="s">
        <v>9</v>
      </c>
      <c r="B18" s="42">
        <f>B16/B17</f>
        <v>1.9485588420885196E-2</v>
      </c>
      <c r="C18" s="42">
        <f t="shared" ref="C18" si="14">C16/C17</f>
        <v>2.9009567722730351E-2</v>
      </c>
      <c r="D18" s="42">
        <f t="shared" ref="D18" si="15">D16/D17</f>
        <v>1.7239775161911792E-2</v>
      </c>
      <c r="E18" s="42">
        <f t="shared" ref="E18" si="16">E16/E17</f>
        <v>3.2371132302571042E-2</v>
      </c>
      <c r="F18" s="42">
        <f t="shared" ref="F18" si="17">F16/F17</f>
        <v>2.0819356466206345E-2</v>
      </c>
      <c r="G18" s="70"/>
      <c r="H18" s="28"/>
      <c r="I18" s="42">
        <f>I16/I17</f>
        <v>1.3023436603858601E-2</v>
      </c>
      <c r="J18" s="42">
        <f t="shared" ref="J18" si="18">J16/J17</f>
        <v>2.1018984267414834E-2</v>
      </c>
      <c r="K18" s="42">
        <f t="shared" ref="K18" si="19">K16/K17</f>
        <v>1.1624350626260114E-2</v>
      </c>
      <c r="L18" s="42">
        <f t="shared" ref="L18" si="20">L16/L17</f>
        <v>2.3135346751754812E-2</v>
      </c>
      <c r="M18" s="42">
        <f t="shared" ref="M18" si="21">M16/M17</f>
        <v>1.545785032235898E-2</v>
      </c>
      <c r="N18" s="43"/>
      <c r="O18" s="44"/>
      <c r="P18" s="44"/>
    </row>
    <row r="19" spans="1:16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85" t="s">
        <v>10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tabSelected="1" workbookViewId="0">
      <selection activeCell="O22" sqref="O22"/>
    </sheetView>
  </sheetViews>
  <sheetFormatPr defaultRowHeight="15" x14ac:dyDescent="0.25"/>
  <cols>
    <col min="1" max="1" width="20" bestFit="1" customWidth="1"/>
    <col min="2" max="6" width="12.7109375" bestFit="1" customWidth="1"/>
    <col min="7" max="7" width="9.28515625" bestFit="1" customWidth="1"/>
    <col min="9" max="13" width="13.85546875" bestFit="1" customWidth="1"/>
    <col min="14" max="14" width="9.28515625" bestFit="1" customWidth="1"/>
  </cols>
  <sheetData>
    <row r="2" spans="1:16" ht="21" x14ac:dyDescent="0.3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x14ac:dyDescent="0.25">
      <c r="A3" s="1"/>
      <c r="B3" s="107" t="s">
        <v>0</v>
      </c>
      <c r="C3" s="108"/>
      <c r="D3" s="109"/>
      <c r="E3" s="108"/>
      <c r="F3" s="108"/>
      <c r="G3" s="110"/>
      <c r="H3" s="1"/>
      <c r="I3" s="107" t="s">
        <v>1</v>
      </c>
      <c r="J3" s="108"/>
      <c r="K3" s="109"/>
      <c r="L3" s="108"/>
      <c r="M3" s="108"/>
      <c r="N3" s="110"/>
    </row>
    <row r="4" spans="1:16" ht="43.5" customHeight="1" x14ac:dyDescent="0.25">
      <c r="A4" s="1"/>
      <c r="B4" s="3">
        <f>'Imports from UK'!B4</f>
        <v>2019</v>
      </c>
      <c r="C4" s="3">
        <f>'Imports from UK'!C4</f>
        <v>2020</v>
      </c>
      <c r="D4" s="3">
        <f>'Imports from UK'!D4</f>
        <v>2021</v>
      </c>
      <c r="E4" s="6" t="str">
        <f>'Imports from UK'!E4</f>
        <v>YTD March 2022</v>
      </c>
      <c r="F4" s="6" t="str">
        <f>'Imports from UK'!F4</f>
        <v>YTD March 2021</v>
      </c>
      <c r="G4" s="6" t="str">
        <f>'Imports from UK'!G4</f>
        <v>% chg 22-21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March 2022</v>
      </c>
      <c r="M4" s="6" t="str">
        <f t="shared" si="0"/>
        <v>YTD March 2021</v>
      </c>
      <c r="N4" s="6" t="str">
        <f>G4</f>
        <v>% chg 22-21</v>
      </c>
      <c r="O4" s="44"/>
      <c r="P4" s="44"/>
    </row>
    <row r="5" spans="1:16" x14ac:dyDescent="0.25">
      <c r="A5" s="8" t="s">
        <v>16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  <c r="O5" s="44"/>
      <c r="P5" s="44"/>
    </row>
    <row r="6" spans="1:16" x14ac:dyDescent="0.25">
      <c r="A6" s="17" t="s">
        <v>8</v>
      </c>
      <c r="B6" s="9">
        <v>317520</v>
      </c>
      <c r="C6" s="74">
        <v>88079</v>
      </c>
      <c r="D6" s="72">
        <v>36700</v>
      </c>
      <c r="E6" s="72">
        <v>13600</v>
      </c>
      <c r="F6" s="73">
        <v>10350</v>
      </c>
      <c r="G6" s="41">
        <f>(E6-F6)/F6</f>
        <v>0.3140096618357488</v>
      </c>
      <c r="H6" s="7"/>
      <c r="I6" s="13">
        <v>2120210</v>
      </c>
      <c r="J6" s="77">
        <v>678819</v>
      </c>
      <c r="K6" s="78">
        <v>606395</v>
      </c>
      <c r="L6" s="78">
        <v>217500</v>
      </c>
      <c r="M6" s="79">
        <v>172500</v>
      </c>
      <c r="N6" s="41">
        <f>(L6-M6)/M6</f>
        <v>0.2608695652173913</v>
      </c>
      <c r="O6" s="44"/>
      <c r="P6" s="44"/>
    </row>
    <row r="7" spans="1:16" x14ac:dyDescent="0.25">
      <c r="A7" s="33" t="s">
        <v>5</v>
      </c>
      <c r="B7" s="86">
        <v>1264169505</v>
      </c>
      <c r="C7" s="87">
        <v>1491193302</v>
      </c>
      <c r="D7" s="88">
        <v>1439285490</v>
      </c>
      <c r="E7" s="86">
        <v>368917532</v>
      </c>
      <c r="F7" s="87">
        <v>384893143</v>
      </c>
      <c r="G7" s="41">
        <v>-4.1506613694076641E-2</v>
      </c>
      <c r="H7" s="7"/>
      <c r="I7" s="89">
        <v>4251817888</v>
      </c>
      <c r="J7" s="90">
        <v>5099948352</v>
      </c>
      <c r="K7" s="91">
        <v>4961692432</v>
      </c>
      <c r="L7" s="89">
        <v>1166981201</v>
      </c>
      <c r="M7" s="90">
        <v>1269593364</v>
      </c>
      <c r="N7" s="37">
        <v>-8.0822857073471602E-2</v>
      </c>
      <c r="O7" s="44"/>
      <c r="P7" s="44"/>
    </row>
    <row r="8" spans="1:16" x14ac:dyDescent="0.25">
      <c r="A8" s="33" t="s">
        <v>9</v>
      </c>
      <c r="B8" s="42">
        <f>B6/B7</f>
        <v>2.5116884938622213E-4</v>
      </c>
      <c r="C8" s="42">
        <f t="shared" ref="C8:F8" si="1">C6/C7</f>
        <v>5.9066118310662855E-5</v>
      </c>
      <c r="D8" s="42">
        <f t="shared" si="1"/>
        <v>2.5498763278715469E-5</v>
      </c>
      <c r="E8" s="42">
        <f t="shared" si="1"/>
        <v>3.6864607453787261E-5</v>
      </c>
      <c r="F8" s="42">
        <f t="shared" si="1"/>
        <v>2.689058038116309E-5</v>
      </c>
      <c r="G8" s="80"/>
      <c r="H8" s="7"/>
      <c r="I8" s="42">
        <f>I6/I7</f>
        <v>4.9865964532110269E-4</v>
      </c>
      <c r="J8" s="42">
        <f t="shared" ref="J8" si="2">J6/J7</f>
        <v>1.3310311264893375E-4</v>
      </c>
      <c r="K8" s="42">
        <f t="shared" ref="K8" si="3">K6/K7</f>
        <v>1.2221535460140752E-4</v>
      </c>
      <c r="L8" s="42">
        <f t="shared" ref="L8" si="4">L6/L7</f>
        <v>1.8637832367275641E-4</v>
      </c>
      <c r="M8" s="42">
        <f t="shared" ref="M8" si="5">M6/M7</f>
        <v>1.3587027539000275E-4</v>
      </c>
      <c r="N8" s="83"/>
      <c r="O8" s="44"/>
      <c r="P8" s="44"/>
    </row>
    <row r="9" spans="1:16" x14ac:dyDescent="0.25">
      <c r="A9" s="44"/>
      <c r="B9" s="45"/>
      <c r="C9" s="46"/>
      <c r="D9" s="81"/>
      <c r="E9" s="48"/>
      <c r="F9" s="28"/>
      <c r="G9" s="12"/>
      <c r="H9" s="7"/>
      <c r="I9" s="49"/>
      <c r="J9" s="50"/>
      <c r="K9" s="51"/>
      <c r="L9" s="49"/>
      <c r="M9" s="50"/>
      <c r="N9" s="19"/>
      <c r="O9" s="44"/>
      <c r="P9" s="44"/>
    </row>
    <row r="10" spans="1:16" x14ac:dyDescent="0.25">
      <c r="A10" s="8" t="s">
        <v>18</v>
      </c>
      <c r="B10" s="9"/>
      <c r="C10" s="52"/>
      <c r="D10" s="82"/>
      <c r="E10" s="53"/>
      <c r="F10" s="2"/>
      <c r="G10" s="10"/>
      <c r="H10" s="7"/>
      <c r="I10" s="13"/>
      <c r="J10" s="14"/>
      <c r="K10" s="15"/>
      <c r="L10" s="13"/>
      <c r="M10" s="14"/>
      <c r="N10" s="19"/>
      <c r="O10" s="44"/>
      <c r="P10" s="44"/>
    </row>
    <row r="11" spans="1:16" x14ac:dyDescent="0.25">
      <c r="A11" s="17" t="s">
        <v>8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/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  <c r="O11" s="44"/>
      <c r="P11" s="44"/>
    </row>
    <row r="12" spans="1:16" x14ac:dyDescent="0.25">
      <c r="A12" s="55" t="s">
        <v>6</v>
      </c>
      <c r="B12" s="92">
        <v>2411737</v>
      </c>
      <c r="C12" s="93">
        <v>2554819</v>
      </c>
      <c r="D12" s="94">
        <v>3825470</v>
      </c>
      <c r="E12" s="92">
        <v>951831</v>
      </c>
      <c r="F12" s="94">
        <v>840089</v>
      </c>
      <c r="G12" s="41">
        <v>0.13301209752776194</v>
      </c>
      <c r="H12" s="7"/>
      <c r="I12" s="95">
        <v>22053040</v>
      </c>
      <c r="J12" s="96">
        <v>21075505</v>
      </c>
      <c r="K12" s="97">
        <v>32497076</v>
      </c>
      <c r="L12" s="95">
        <v>9223557</v>
      </c>
      <c r="M12" s="97">
        <v>6480038</v>
      </c>
      <c r="N12" s="41">
        <v>0.4233800789439815</v>
      </c>
      <c r="O12" s="44"/>
      <c r="P12" s="44"/>
    </row>
    <row r="13" spans="1:16" x14ac:dyDescent="0.25">
      <c r="A13" s="33" t="s">
        <v>9</v>
      </c>
      <c r="B13" s="42">
        <f>B11/B12</f>
        <v>0</v>
      </c>
      <c r="C13" s="42">
        <f t="shared" ref="C13" si="6">C11/C12</f>
        <v>0</v>
      </c>
      <c r="D13" s="42">
        <f t="shared" ref="D13" si="7">D11/D12</f>
        <v>0</v>
      </c>
      <c r="E13" s="42">
        <f t="shared" ref="E13" si="8">E11/E12</f>
        <v>0</v>
      </c>
      <c r="F13" s="42">
        <f t="shared" ref="F13" si="9">F11/F12</f>
        <v>0</v>
      </c>
      <c r="G13" s="80"/>
      <c r="H13" s="7"/>
      <c r="I13" s="42">
        <f>I11/I12</f>
        <v>0</v>
      </c>
      <c r="J13" s="42">
        <f t="shared" ref="J13" si="10">J11/J12</f>
        <v>0</v>
      </c>
      <c r="K13" s="42">
        <f t="shared" ref="K13" si="11">K11/K12</f>
        <v>0</v>
      </c>
      <c r="L13" s="42">
        <f t="shared" ref="L13" si="12">L11/L12</f>
        <v>0</v>
      </c>
      <c r="M13" s="42">
        <f t="shared" ref="M13" si="13">M11/M12</f>
        <v>0</v>
      </c>
      <c r="N13" s="84"/>
      <c r="O13" s="44"/>
      <c r="P13" s="44"/>
    </row>
    <row r="14" spans="1:16" x14ac:dyDescent="0.25">
      <c r="A14" s="55"/>
      <c r="B14" s="45"/>
      <c r="C14" s="46"/>
      <c r="D14" s="81"/>
      <c r="E14" s="48"/>
      <c r="F14" s="28"/>
      <c r="G14" s="10"/>
      <c r="H14" s="7"/>
      <c r="I14" s="49"/>
      <c r="J14" s="50"/>
      <c r="K14" s="51"/>
      <c r="L14" s="49"/>
      <c r="M14" s="50"/>
      <c r="N14" s="19"/>
      <c r="O14" s="44"/>
      <c r="P14" s="44"/>
    </row>
    <row r="15" spans="1:16" x14ac:dyDescent="0.25">
      <c r="A15" s="8" t="s">
        <v>19</v>
      </c>
      <c r="B15" s="45"/>
      <c r="C15" s="46"/>
      <c r="D15" s="81"/>
      <c r="E15" s="48"/>
      <c r="F15" s="28"/>
      <c r="G15" s="10"/>
      <c r="H15" s="7"/>
      <c r="I15" s="49"/>
      <c r="J15" s="50"/>
      <c r="K15" s="51"/>
      <c r="L15" s="49"/>
      <c r="M15" s="50"/>
      <c r="N15" s="19"/>
      <c r="O15" s="44"/>
      <c r="P15" s="44"/>
    </row>
    <row r="16" spans="1:16" x14ac:dyDescent="0.25">
      <c r="A16" s="1" t="s">
        <v>8</v>
      </c>
      <c r="B16" s="72">
        <v>1724930</v>
      </c>
      <c r="C16" s="73">
        <v>1415490</v>
      </c>
      <c r="D16" s="74">
        <v>657298</v>
      </c>
      <c r="E16" s="72">
        <v>0</v>
      </c>
      <c r="F16" s="73">
        <v>464194</v>
      </c>
      <c r="G16" s="19"/>
      <c r="H16" s="7"/>
      <c r="I16" s="75">
        <v>20251197</v>
      </c>
      <c r="J16" s="76">
        <v>17677609</v>
      </c>
      <c r="K16" s="77">
        <v>7593606</v>
      </c>
      <c r="L16" s="78">
        <v>0</v>
      </c>
      <c r="M16" s="79">
        <v>5461708</v>
      </c>
      <c r="N16" s="19"/>
      <c r="O16" s="44"/>
      <c r="P16" s="44"/>
    </row>
    <row r="17" spans="1:16" x14ac:dyDescent="0.25">
      <c r="A17" s="33" t="s">
        <v>7</v>
      </c>
      <c r="B17" s="92">
        <v>434658530</v>
      </c>
      <c r="C17" s="93">
        <v>422519908</v>
      </c>
      <c r="D17" s="94">
        <v>502752285</v>
      </c>
      <c r="E17" s="92">
        <v>119336826</v>
      </c>
      <c r="F17" s="93">
        <v>108689706</v>
      </c>
      <c r="G17" s="41">
        <v>9.7958862819998799E-2</v>
      </c>
      <c r="H17" s="7"/>
      <c r="I17" s="95">
        <v>3194151163</v>
      </c>
      <c r="J17" s="96">
        <v>3236183974</v>
      </c>
      <c r="K17" s="97">
        <v>4420043815</v>
      </c>
      <c r="L17" s="95">
        <v>1124786956</v>
      </c>
      <c r="M17" s="96">
        <v>805569155</v>
      </c>
      <c r="N17" s="41">
        <v>0.3962636839043322</v>
      </c>
      <c r="O17" s="44"/>
      <c r="P17" s="44"/>
    </row>
    <row r="18" spans="1:16" x14ac:dyDescent="0.25">
      <c r="A18" s="33" t="s">
        <v>9</v>
      </c>
      <c r="B18" s="42">
        <f>B16/B17</f>
        <v>3.968471526372668E-3</v>
      </c>
      <c r="C18" s="42">
        <f t="shared" ref="C18" si="14">C16/C17</f>
        <v>3.3501143335475684E-3</v>
      </c>
      <c r="D18" s="42">
        <f t="shared" ref="D18" si="15">D16/D17</f>
        <v>1.3073993288762477E-3</v>
      </c>
      <c r="E18" s="42">
        <f t="shared" ref="E18" si="16">E16/E17</f>
        <v>0</v>
      </c>
      <c r="F18" s="42">
        <f t="shared" ref="F18" si="17">F16/F17</f>
        <v>4.2708184342682828E-3</v>
      </c>
      <c r="G18" s="80"/>
      <c r="H18" s="7"/>
      <c r="I18" s="42">
        <f>I16/I17</f>
        <v>6.3400872302423342E-3</v>
      </c>
      <c r="J18" s="42">
        <f t="shared" ref="J18" si="18">J16/J17</f>
        <v>5.4624857987137414E-3</v>
      </c>
      <c r="K18" s="42">
        <f t="shared" ref="K18" si="19">K16/K17</f>
        <v>1.7179933769502691E-3</v>
      </c>
      <c r="L18" s="42">
        <f t="shared" ref="L18" si="20">L16/L17</f>
        <v>0</v>
      </c>
      <c r="M18" s="42">
        <f t="shared" ref="M18" si="21">M16/M17</f>
        <v>6.7799368509833275E-3</v>
      </c>
      <c r="N18" s="84"/>
      <c r="O18" s="44"/>
      <c r="P18" s="44"/>
    </row>
    <row r="19" spans="1:16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85" t="s">
        <v>10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6" x14ac:dyDescent="0.25"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6" x14ac:dyDescent="0.25"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6" x14ac:dyDescent="0.25">
      <c r="E24" s="44"/>
      <c r="F24" s="44"/>
      <c r="G24" s="44"/>
      <c r="H24" s="44"/>
      <c r="I24" s="44"/>
      <c r="J24" s="44"/>
      <c r="K24" s="44"/>
      <c r="L24" s="44"/>
      <c r="M24" s="44"/>
      <c r="N24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Bianco, Carmine</cp:lastModifiedBy>
  <dcterms:created xsi:type="dcterms:W3CDTF">2021-04-09T11:35:58Z</dcterms:created>
  <dcterms:modified xsi:type="dcterms:W3CDTF">2022-05-12T12:36:56Z</dcterms:modified>
</cp:coreProperties>
</file>