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collab.agr.gc.ca/co/sdad-ddas/Documents/SECTOR AND MARKET DEVELOPMENT/7 - REDMEAT/CETA reports/"/>
    </mc:Choice>
  </mc:AlternateContent>
  <bookViews>
    <workbookView xWindow="0" yWindow="0" windowWidth="19200" windowHeight="8900" activeTab="1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N29" i="4" l="1"/>
  <c r="G29" i="4"/>
  <c r="N16" i="4"/>
  <c r="N18" i="4"/>
  <c r="G16" i="4"/>
  <c r="G18" i="4"/>
  <c r="N7" i="5" l="1"/>
  <c r="G7" i="5"/>
  <c r="N35" i="5" l="1"/>
  <c r="G35" i="5"/>
  <c r="N31" i="5" l="1"/>
  <c r="N32" i="5"/>
  <c r="N33" i="5"/>
  <c r="N34" i="5"/>
  <c r="G32" i="5"/>
  <c r="G33" i="5"/>
  <c r="G34" i="5"/>
  <c r="G36" i="5"/>
  <c r="G30" i="5"/>
  <c r="G31" i="5"/>
  <c r="G38" i="5"/>
  <c r="G17" i="5"/>
  <c r="N6" i="5"/>
  <c r="G6" i="5"/>
  <c r="G7" i="4"/>
  <c r="G8" i="4"/>
  <c r="G9" i="4"/>
  <c r="G10" i="4"/>
  <c r="G11" i="4"/>
  <c r="G12" i="4"/>
  <c r="G13" i="4"/>
  <c r="G14" i="4"/>
  <c r="G15" i="4"/>
  <c r="F24" i="4"/>
  <c r="E24" i="4"/>
  <c r="D24" i="4"/>
  <c r="C24" i="4"/>
  <c r="B24" i="4"/>
  <c r="G6" i="4" l="1"/>
  <c r="G22" i="4"/>
  <c r="N15" i="4" l="1"/>
  <c r="N36" i="5"/>
  <c r="G4" i="5" l="1"/>
  <c r="N4" i="5" s="1"/>
  <c r="N4" i="4"/>
  <c r="K4" i="5"/>
  <c r="I4" i="5"/>
  <c r="C4" i="5"/>
  <c r="D4" i="5"/>
  <c r="B4" i="5"/>
  <c r="J4" i="4"/>
  <c r="J4" i="5" s="1"/>
  <c r="K4" i="4"/>
  <c r="I4" i="4"/>
  <c r="N28" i="4" l="1"/>
  <c r="G28" i="4"/>
  <c r="N22" i="4" l="1"/>
  <c r="N41" i="4" l="1"/>
  <c r="G41" i="4"/>
  <c r="M4" i="4" l="1"/>
  <c r="F4" i="5" s="1"/>
  <c r="M4" i="5" s="1"/>
  <c r="L4" i="4"/>
  <c r="E4" i="5" s="1"/>
  <c r="L4" i="5" s="1"/>
  <c r="N27" i="4"/>
  <c r="G27" i="4"/>
  <c r="J40" i="5" l="1"/>
  <c r="K40" i="5"/>
  <c r="L40" i="5"/>
  <c r="M40" i="5"/>
  <c r="I40" i="5"/>
  <c r="N30" i="5"/>
  <c r="C40" i="5"/>
  <c r="D40" i="5"/>
  <c r="E40" i="5"/>
  <c r="F40" i="5"/>
  <c r="B40" i="5"/>
  <c r="N26" i="5"/>
  <c r="M27" i="5"/>
  <c r="L27" i="5"/>
  <c r="K27" i="5"/>
  <c r="J27" i="5"/>
  <c r="I27" i="5"/>
  <c r="C27" i="5"/>
  <c r="D27" i="5"/>
  <c r="E27" i="5"/>
  <c r="F27" i="5"/>
  <c r="B27" i="5"/>
  <c r="J19" i="5"/>
  <c r="K19" i="5"/>
  <c r="L19" i="5"/>
  <c r="M19" i="5"/>
  <c r="I19" i="5"/>
  <c r="C19" i="5"/>
  <c r="D19" i="5"/>
  <c r="E19" i="5"/>
  <c r="F19" i="5"/>
  <c r="B19" i="5"/>
  <c r="N47" i="4"/>
  <c r="N38" i="4"/>
  <c r="N39" i="4"/>
  <c r="N40" i="4"/>
  <c r="N42" i="4"/>
  <c r="N43" i="4"/>
  <c r="N37" i="4"/>
  <c r="G38" i="4"/>
  <c r="G39" i="4"/>
  <c r="G40" i="4"/>
  <c r="G42" i="4"/>
  <c r="G43" i="4"/>
  <c r="G37" i="4"/>
  <c r="N38" i="5" l="1"/>
  <c r="N17" i="5"/>
  <c r="N7" i="4"/>
  <c r="N8" i="4"/>
  <c r="N9" i="4"/>
  <c r="N10" i="4"/>
  <c r="N11" i="4"/>
  <c r="N12" i="4"/>
  <c r="N13" i="4"/>
  <c r="N14" i="4"/>
  <c r="N6" i="4"/>
  <c r="J48" i="4" l="1"/>
  <c r="K48" i="4"/>
  <c r="M48" i="4"/>
  <c r="I48" i="4"/>
  <c r="N46" i="4" l="1"/>
  <c r="L48" i="4"/>
  <c r="C48" i="4"/>
  <c r="D48" i="4"/>
  <c r="F48" i="4"/>
  <c r="B48" i="4"/>
  <c r="E48" i="4" l="1"/>
  <c r="G46" i="4"/>
  <c r="J34" i="4"/>
  <c r="K34" i="4"/>
  <c r="L34" i="4"/>
  <c r="M34" i="4"/>
  <c r="I34" i="4"/>
  <c r="C34" i="4"/>
  <c r="D34" i="4"/>
  <c r="E34" i="4"/>
  <c r="F34" i="4"/>
  <c r="B34" i="4"/>
  <c r="K24" i="4"/>
  <c r="L24" i="4"/>
  <c r="M24" i="4"/>
  <c r="J24" i="4"/>
  <c r="I24" i="4"/>
  <c r="G26" i="5" l="1"/>
  <c r="G23" i="4" l="1"/>
  <c r="N32" i="4" l="1"/>
  <c r="G32" i="4"/>
  <c r="G33" i="4" l="1"/>
  <c r="G47" i="4" l="1"/>
  <c r="N39" i="5"/>
  <c r="G39" i="5"/>
  <c r="N18" i="5"/>
  <c r="G18" i="5"/>
  <c r="N33" i="4"/>
  <c r="N23" i="4"/>
</calcChain>
</file>

<file path=xl/sharedStrings.xml><?xml version="1.0" encoding="utf-8"?>
<sst xmlns="http://schemas.openxmlformats.org/spreadsheetml/2006/main" count="87" uniqueCount="47">
  <si>
    <t>Source: Statistics Canada, Prepared by AAFC/MISB/AID/Redmeat Section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</si>
  <si>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</si>
  <si>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</si>
  <si>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</si>
  <si>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</si>
  <si>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</si>
  <si>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</si>
  <si>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</si>
  <si>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</si>
  <si>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</si>
  <si>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</si>
  <si>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</si>
  <si>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</si>
  <si>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</si>
  <si>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</si>
  <si>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</si>
  <si>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</si>
  <si>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</si>
  <si>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</si>
  <si>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</si>
  <si>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</si>
  <si>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</si>
  <si>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</si>
  <si>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Total Beef Imports</t>
  </si>
  <si>
    <t>Total Pork Exports</t>
  </si>
  <si>
    <t>Total Veal Exports</t>
  </si>
  <si>
    <t>Total Beef Exports</t>
  </si>
  <si>
    <t>Greece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</si>
  <si>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</si>
  <si>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</si>
  <si>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</si>
  <si>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</si>
  <si>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</si>
  <si>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</si>
  <si>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Luxembourg</t>
  </si>
  <si>
    <t>% chg 22-21</t>
  </si>
  <si>
    <t>Canada's Pork Imports</t>
  </si>
  <si>
    <t>Canada's Veal Imports</t>
  </si>
  <si>
    <t>Canada's Beef Imports</t>
  </si>
  <si>
    <t>Canada's Pork Exports</t>
  </si>
  <si>
    <t>Canada's Veal Exports</t>
  </si>
  <si>
    <t>Canada's Beef Exports</t>
  </si>
  <si>
    <t>Canada's Exports of Red Meat to the European Union</t>
  </si>
  <si>
    <t>Canada's Imports of Red Meat from the European Union</t>
  </si>
  <si>
    <t>Pork Imports from EU</t>
  </si>
  <si>
    <t>YTD August 2022</t>
  </si>
  <si>
    <t>YTD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</si>
</sst>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8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7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5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3" fillId="0" borderId="0" xfId="0" applyNumberFormat="1" applyFont="1" applyBorder="1"/>
    <xf numFmtId="164" fontId="33" fillId="0" borderId="1" xfId="1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164" fontId="33" fillId="0" borderId="2" xfId="0" applyNumberFormat="1" applyFont="1" applyBorder="1"/>
    <xf numFmtId="0" fontId="32" fillId="2" borderId="0" xfId="0" applyFont="1" applyFill="1"/>
    <xf numFmtId="9" fontId="32" fillId="2" borderId="2" xfId="3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0" fontId="32" fillId="0" borderId="5" xfId="1" applyFont="1" applyBorder="1"/>
    <xf numFmtId="0" fontId="33" fillId="0" borderId="16" xfId="1" applyFont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0" fontId="33" fillId="0" borderId="15" xfId="0" applyFont="1" applyFill="1" applyBorder="1"/>
    <xf numFmtId="0" fontId="32" fillId="0" borderId="17" xfId="1" applyNumberFormat="1" applyFont="1" applyBorder="1" applyAlignment="1">
      <alignment horizontal="center" wrapText="1"/>
    </xf>
    <xf numFmtId="0" fontId="33" fillId="0" borderId="2" xfId="0" applyFont="1" applyBorder="1"/>
    <xf numFmtId="0" fontId="33" fillId="0" borderId="2" xfId="0" applyFont="1" applyFill="1" applyBorder="1"/>
    <xf numFmtId="0" fontId="33" fillId="0" borderId="1" xfId="1" applyFont="1" applyBorder="1"/>
    <xf numFmtId="0" fontId="33" fillId="0" borderId="1" xfId="0" applyFont="1" applyFill="1" applyBorder="1"/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9" fontId="32" fillId="2" borderId="2" xfId="3" applyNumberFormat="1" applyFont="1" applyFill="1" applyBorder="1" applyAlignment="1">
      <alignment horizontal="right"/>
    </xf>
    <xf numFmtId="165" fontId="32" fillId="0" borderId="3" xfId="3" applyNumberFormat="1" applyFont="1" applyFill="1" applyBorder="1"/>
    <xf numFmtId="3" fontId="33" fillId="0" borderId="0" xfId="3" applyNumberFormat="1" applyFont="1" applyFill="1" applyBorder="1" applyAlignment="1">
      <alignment horizontal="right"/>
    </xf>
    <xf numFmtId="9" fontId="33" fillId="0" borderId="2" xfId="3" quotePrefix="1" applyFont="1" applyBorder="1" applyAlignment="1">
      <alignment horizontal="right"/>
    </xf>
    <xf numFmtId="3" fontId="33" fillId="0" borderId="1" xfId="1" applyNumberFormat="1" applyFont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2" xfId="1" applyNumberFormat="1" applyFont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110" applyNumberFormat="1" applyFont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/>
    <xf numFmtId="164" fontId="32" fillId="2" borderId="1" xfId="1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Border="1"/>
    <xf numFmtId="3" fontId="32" fillId="0" borderId="2" xfId="0" applyNumberFormat="1" applyFont="1" applyBorder="1"/>
    <xf numFmtId="164" fontId="32" fillId="0" borderId="1" xfId="0" applyNumberFormat="1" applyFont="1" applyBorder="1"/>
    <xf numFmtId="164" fontId="32" fillId="0" borderId="0" xfId="0" applyNumberFormat="1" applyFont="1" applyBorder="1"/>
    <xf numFmtId="164" fontId="32" fillId="0" borderId="2" xfId="0" applyNumberFormat="1" applyFont="1" applyBorder="1"/>
    <xf numFmtId="3" fontId="33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9" fontId="32" fillId="0" borderId="0" xfId="3" applyNumberFormat="1" applyFont="1" applyBorder="1"/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3" fontId="33" fillId="0" borderId="2" xfId="109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3" fontId="32" fillId="2" borderId="1" xfId="0" applyNumberFormat="1" applyFont="1" applyFill="1" applyBorder="1"/>
    <xf numFmtId="3" fontId="32" fillId="0" borderId="1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9" fontId="32" fillId="0" borderId="2" xfId="3" applyFont="1" applyFill="1" applyBorder="1"/>
    <xf numFmtId="164" fontId="32" fillId="0" borderId="0" xfId="0" applyNumberFormat="1" applyFont="1" applyFill="1" applyBorder="1"/>
    <xf numFmtId="165" fontId="32" fillId="0" borderId="4" xfId="3" applyNumberFormat="1" applyFont="1" applyFill="1" applyBorder="1"/>
    <xf numFmtId="3" fontId="32" fillId="0" borderId="19" xfId="0" applyNumberFormat="1" applyFont="1" applyFill="1" applyBorder="1"/>
    <xf numFmtId="165" fontId="32" fillId="0" borderId="18" xfId="3" applyNumberFormat="1" applyFont="1" applyFill="1" applyBorder="1"/>
    <xf numFmtId="3" fontId="32" fillId="2" borderId="0" xfId="0" applyNumberFormat="1" applyFont="1" applyFill="1" applyBorder="1"/>
    <xf numFmtId="3" fontId="32" fillId="2" borderId="19" xfId="0" applyNumberFormat="1" applyFont="1" applyFill="1" applyBorder="1"/>
    <xf numFmtId="164" fontId="32" fillId="0" borderId="19" xfId="0" applyNumberFormat="1" applyFont="1" applyFill="1" applyBorder="1" applyAlignment="1">
      <alignment horizontal="right"/>
    </xf>
    <xf numFmtId="3" fontId="32" fillId="0" borderId="19" xfId="0" applyNumberFormat="1" applyFont="1" applyFill="1" applyBorder="1" applyAlignment="1">
      <alignment horizontal="right"/>
    </xf>
    <xf numFmtId="3" fontId="32" fillId="2" borderId="19" xfId="0" applyNumberFormat="1" applyFont="1" applyFill="1" applyBorder="1" applyAlignment="1">
      <alignment horizontal="right"/>
    </xf>
    <xf numFmtId="164" fontId="32" fillId="2" borderId="19" xfId="0" applyNumberFormat="1" applyFont="1" applyFill="1" applyBorder="1" applyAlignment="1">
      <alignment horizontal="right"/>
    </xf>
    <xf numFmtId="164" fontId="32" fillId="0" borderId="19" xfId="0" applyNumberFormat="1" applyFont="1" applyFill="1" applyBorder="1"/>
    <xf numFmtId="0" fontId="32" fillId="0" borderId="0" xfId="0" applyFont="1" applyBorder="1"/>
    <xf numFmtId="0" fontId="36" fillId="0" borderId="0" xfId="0" applyFont="1"/>
    <xf numFmtId="0" fontId="32" fillId="0" borderId="0" xfId="0" applyFont="1"/>
    <xf numFmtId="3" fontId="32" fillId="2" borderId="19" xfId="1" applyNumberFormat="1" applyFont="1" applyFill="1" applyBorder="1" applyAlignment="1">
      <alignment horizontal="right"/>
    </xf>
    <xf numFmtId="3" fontId="32" fillId="0" borderId="19" xfId="0" applyNumberFormat="1" applyFont="1" applyBorder="1" applyAlignment="1">
      <alignment horizontal="right"/>
    </xf>
    <xf numFmtId="164" fontId="32" fillId="0" borderId="19" xfId="0" applyNumberFormat="1" applyFont="1" applyBorder="1" applyAlignment="1">
      <alignment horizontal="right"/>
    </xf>
    <xf numFmtId="164" fontId="32" fillId="2" borderId="19" xfId="1" applyNumberFormat="1" applyFont="1" applyFill="1" applyBorder="1" applyAlignment="1">
      <alignment horizontal="right"/>
    </xf>
    <xf numFmtId="164" fontId="32" fillId="0" borderId="19" xfId="0" applyNumberFormat="1" applyFont="1" applyBorder="1"/>
    <xf numFmtId="3" fontId="32" fillId="0" borderId="19" xfId="0" applyNumberFormat="1" applyFont="1" applyBorder="1"/>
    <xf numFmtId="10" fontId="32" fillId="0" borderId="3" xfId="3" applyNumberFormat="1" applyFont="1" applyFill="1" applyBorder="1"/>
    <xf numFmtId="10" fontId="32" fillId="0" borderId="18" xfId="3" applyNumberFormat="1" applyFont="1" applyFill="1" applyBorder="1"/>
    <xf numFmtId="10" fontId="32" fillId="0" borderId="5" xfId="1" applyNumberFormat="1" applyFont="1" applyBorder="1"/>
    <xf numFmtId="10" fontId="32" fillId="0" borderId="0" xfId="1" applyNumberFormat="1" applyFont="1" applyBorder="1"/>
    <xf numFmtId="0" fontId="31" fillId="0" borderId="0" xfId="0" applyFont="1" applyAlignment="1">
      <alignment horizontal="center" vertical="center"/>
    </xf>
    <xf numFmtId="3" fontId="37" fillId="34" borderId="0" xfId="0" applyNumberFormat="1" applyFont="1" applyFill="1" applyAlignment="1">
      <alignment horizontal="center" vertical="center" wrapText="1"/>
    </xf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42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ColWidth="9.1796875" defaultRowHeight="12.5" x14ac:dyDescent="0.25"/>
  <cols>
    <col min="1" max="1" width="21.1796875" style="4" customWidth="1"/>
    <col min="2" max="4" width="11.7265625" style="34" bestFit="1" customWidth="1"/>
    <col min="5" max="6" width="14.81640625" style="34" bestFit="1" customWidth="1"/>
    <col min="7" max="7" width="8" style="34" customWidth="1"/>
    <col min="8" max="8" width="3.26953125" style="34" customWidth="1"/>
    <col min="9" max="10" width="14.54296875" style="34" bestFit="1" customWidth="1"/>
    <col min="11" max="11" width="14.54296875" style="34" customWidth="1"/>
    <col min="12" max="13" width="14.81640625" style="34" bestFit="1" customWidth="1"/>
    <col min="14" max="14" width="8.26953125" style="34" customWidth="1"/>
    <col min="15" max="15" width="9.1796875" style="4"/>
    <col min="16" max="20" width="13.1796875" style="4" bestFit="1" customWidth="1"/>
    <col min="21" max="21" width="10.7265625" style="4" bestFit="1" customWidth="1"/>
    <col min="22" max="24" width="9.1796875" style="4"/>
    <col min="25" max="25" width="10.7265625" style="4" bestFit="1" customWidth="1"/>
    <col min="26" max="16384" width="9.1796875" style="4"/>
  </cols>
  <sheetData>
    <row r="1" spans="1:14" ht="21" x14ac:dyDescent="0.5">
      <c r="A1" s="142" t="s">
        <v>43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8.5" customHeight="1" x14ac:dyDescent="0.3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1"/>
    </row>
    <row r="3" spans="1:14" ht="15.5" x14ac:dyDescent="0.35">
      <c r="A3" s="2"/>
      <c r="B3" s="143" t="s">
        <v>17</v>
      </c>
      <c r="C3" s="144"/>
      <c r="D3" s="145"/>
      <c r="E3" s="145"/>
      <c r="F3" s="145"/>
      <c r="G3" s="146"/>
      <c r="H3" s="18"/>
      <c r="I3" s="143" t="s">
        <v>18</v>
      </c>
      <c r="J3" s="145"/>
      <c r="K3" s="144"/>
      <c r="L3" s="145"/>
      <c r="M3" s="145"/>
      <c r="N3" s="146"/>
    </row>
    <row r="4" spans="1:14" ht="29" x14ac:dyDescent="0.35">
      <c r="A4" s="2"/>
      <c r="B4" s="52">
        <v>2019</v>
      </c>
      <c r="C4" s="53">
        <v>2020</v>
      </c>
      <c r="D4" s="47">
        <v>2021</v>
      </c>
      <c r="E4" s="54" t="s">
        <v>45</v>
      </c>
      <c r="F4" s="54" t="s">
        <v>46</v>
      </c>
      <c r="G4" s="54" t="s">
        <v>35</v>
      </c>
      <c r="H4" s="32"/>
      <c r="I4" s="52">
        <f>B4</f>
        <v>2019</v>
      </c>
      <c r="J4" s="52">
        <f t="shared" ref="J4:K4" si="0">C4</f>
        <v>2020</v>
      </c>
      <c r="K4" s="52">
        <f t="shared" si="0"/>
        <v>2021</v>
      </c>
      <c r="L4" s="54" t="str">
        <f>E4</f>
        <v>YTD August 2022</v>
      </c>
      <c r="M4" s="54" t="str">
        <f>F4</f>
        <v>YTD August 2021</v>
      </c>
      <c r="N4" s="54" t="str">
        <f>G4</f>
        <v>% chg 22-21</v>
      </c>
    </row>
    <row r="5" spans="1:14" s="1" customFormat="1" ht="15" customHeight="1" x14ac:dyDescent="0.35">
      <c r="A5" s="12" t="s">
        <v>36</v>
      </c>
      <c r="B5" s="8"/>
      <c r="C5" s="18"/>
      <c r="D5" s="23"/>
      <c r="E5" s="39"/>
      <c r="F5" s="18"/>
      <c r="G5" s="16"/>
      <c r="H5" s="18"/>
      <c r="I5" s="14"/>
      <c r="J5" s="11"/>
      <c r="K5" s="35"/>
      <c r="L5" s="42"/>
      <c r="M5" s="11"/>
      <c r="N5" s="16"/>
    </row>
    <row r="6" spans="1:14" s="1" customFormat="1" ht="15" customHeight="1" x14ac:dyDescent="0.35">
      <c r="A6" s="7" t="s">
        <v>5</v>
      </c>
      <c r="B6" s="82">
        <v>4585332</v>
      </c>
      <c r="C6" s="100">
        <v>5716995</v>
      </c>
      <c r="D6" s="101">
        <v>20404592</v>
      </c>
      <c r="E6" s="82">
        <v>12988490</v>
      </c>
      <c r="F6" s="100">
        <v>13302250</v>
      </c>
      <c r="G6" s="43">
        <f>(E6-F6)/F6</f>
        <v>-2.3586987163825669E-2</v>
      </c>
      <c r="H6" s="18"/>
      <c r="I6" s="83">
        <v>23069641</v>
      </c>
      <c r="J6" s="102">
        <v>33512646</v>
      </c>
      <c r="K6" s="103">
        <v>94665121</v>
      </c>
      <c r="L6" s="83">
        <v>62160156</v>
      </c>
      <c r="M6" s="102">
        <v>60209894</v>
      </c>
      <c r="N6" s="43">
        <f>(L6-M6)/M6</f>
        <v>3.2391055197672332E-2</v>
      </c>
    </row>
    <row r="7" spans="1:14" s="1" customFormat="1" ht="15" customHeight="1" x14ac:dyDescent="0.35">
      <c r="A7" s="7" t="s">
        <v>9</v>
      </c>
      <c r="B7" s="82">
        <v>5088965</v>
      </c>
      <c r="C7" s="100">
        <v>5380580</v>
      </c>
      <c r="D7" s="101">
        <v>5059741</v>
      </c>
      <c r="E7" s="82">
        <v>5307633</v>
      </c>
      <c r="F7" s="100">
        <v>3016829</v>
      </c>
      <c r="G7" s="43">
        <f t="shared" ref="G7:G18" si="1">(E7-F7)/F7</f>
        <v>0.75934167962453292</v>
      </c>
      <c r="H7" s="18"/>
      <c r="I7" s="83">
        <v>25787607</v>
      </c>
      <c r="J7" s="102">
        <v>30900697</v>
      </c>
      <c r="K7" s="103">
        <v>27808661</v>
      </c>
      <c r="L7" s="83">
        <v>30129648</v>
      </c>
      <c r="M7" s="102">
        <v>17464099</v>
      </c>
      <c r="N7" s="43">
        <f t="shared" ref="N7:N14" si="2">(L7-M7)/M7</f>
        <v>0.72523346323219995</v>
      </c>
    </row>
    <row r="8" spans="1:14" s="1" customFormat="1" ht="15" customHeight="1" x14ac:dyDescent="0.35">
      <c r="A8" s="7" t="s">
        <v>7</v>
      </c>
      <c r="B8" s="82">
        <v>3108025</v>
      </c>
      <c r="C8" s="100">
        <v>2973804</v>
      </c>
      <c r="D8" s="101">
        <v>5224194</v>
      </c>
      <c r="E8" s="82">
        <v>4660249</v>
      </c>
      <c r="F8" s="100">
        <v>2824684</v>
      </c>
      <c r="G8" s="43">
        <f t="shared" si="1"/>
        <v>0.64983021109617922</v>
      </c>
      <c r="H8" s="18"/>
      <c r="I8" s="83">
        <v>18542149</v>
      </c>
      <c r="J8" s="102">
        <v>19162530</v>
      </c>
      <c r="K8" s="103">
        <v>39150415</v>
      </c>
      <c r="L8" s="83">
        <v>32911444</v>
      </c>
      <c r="M8" s="102">
        <v>20709384</v>
      </c>
      <c r="N8" s="43">
        <f t="shared" si="2"/>
        <v>0.58920439159368521</v>
      </c>
    </row>
    <row r="9" spans="1:14" s="1" customFormat="1" ht="15" customHeight="1" x14ac:dyDescent="0.35">
      <c r="A9" s="7" t="s">
        <v>3</v>
      </c>
      <c r="B9" s="82">
        <v>2595842</v>
      </c>
      <c r="C9" s="100">
        <v>2759803</v>
      </c>
      <c r="D9" s="101">
        <v>2997468</v>
      </c>
      <c r="E9" s="82">
        <v>2684973</v>
      </c>
      <c r="F9" s="100">
        <v>1685321</v>
      </c>
      <c r="G9" s="43">
        <f t="shared" si="1"/>
        <v>0.59315228374891193</v>
      </c>
      <c r="H9" s="18"/>
      <c r="I9" s="83">
        <v>43861868</v>
      </c>
      <c r="J9" s="102">
        <v>50612355</v>
      </c>
      <c r="K9" s="103">
        <v>53265399</v>
      </c>
      <c r="L9" s="83">
        <v>38975153</v>
      </c>
      <c r="M9" s="102">
        <v>30690179</v>
      </c>
      <c r="N9" s="43">
        <f t="shared" si="2"/>
        <v>0.26995521922501658</v>
      </c>
    </row>
    <row r="10" spans="1:14" s="1" customFormat="1" ht="15" customHeight="1" x14ac:dyDescent="0.35">
      <c r="A10" s="7" t="s">
        <v>2</v>
      </c>
      <c r="B10" s="82">
        <v>1540619</v>
      </c>
      <c r="C10" s="100">
        <v>1675768</v>
      </c>
      <c r="D10" s="101">
        <v>2273654</v>
      </c>
      <c r="E10" s="82">
        <v>2228544</v>
      </c>
      <c r="F10" s="100">
        <v>1345566</v>
      </c>
      <c r="G10" s="43">
        <f t="shared" si="1"/>
        <v>0.65621307316029087</v>
      </c>
      <c r="H10" s="18"/>
      <c r="I10" s="83">
        <v>8171541</v>
      </c>
      <c r="J10" s="102">
        <v>9836117</v>
      </c>
      <c r="K10" s="103">
        <v>16810879</v>
      </c>
      <c r="L10" s="83">
        <v>17919526</v>
      </c>
      <c r="M10" s="102">
        <v>9805643</v>
      </c>
      <c r="N10" s="43">
        <f t="shared" si="2"/>
        <v>0.82747077371672617</v>
      </c>
    </row>
    <row r="11" spans="1:14" s="1" customFormat="1" ht="15" customHeight="1" x14ac:dyDescent="0.35">
      <c r="A11" s="7" t="s">
        <v>4</v>
      </c>
      <c r="B11" s="82">
        <v>378113</v>
      </c>
      <c r="C11" s="100">
        <v>570261</v>
      </c>
      <c r="D11" s="101">
        <v>737395</v>
      </c>
      <c r="E11" s="82">
        <v>778219</v>
      </c>
      <c r="F11" s="100">
        <v>510738</v>
      </c>
      <c r="G11" s="43">
        <f t="shared" si="1"/>
        <v>0.52371470303756529</v>
      </c>
      <c r="H11" s="18"/>
      <c r="I11" s="83">
        <v>2860941</v>
      </c>
      <c r="J11" s="102">
        <v>4045631</v>
      </c>
      <c r="K11" s="103">
        <v>4196428</v>
      </c>
      <c r="L11" s="83">
        <v>4661058</v>
      </c>
      <c r="M11" s="102">
        <v>2661445</v>
      </c>
      <c r="N11" s="43">
        <f t="shared" si="2"/>
        <v>0.75132606535171687</v>
      </c>
    </row>
    <row r="12" spans="1:14" s="1" customFormat="1" ht="15.65" customHeight="1" x14ac:dyDescent="0.35">
      <c r="A12" s="7" t="s">
        <v>1</v>
      </c>
      <c r="B12" s="82">
        <v>889019</v>
      </c>
      <c r="C12" s="100">
        <v>710579</v>
      </c>
      <c r="D12" s="101">
        <v>433281</v>
      </c>
      <c r="E12" s="82">
        <v>457929</v>
      </c>
      <c r="F12" s="100">
        <v>266939</v>
      </c>
      <c r="G12" s="43">
        <f t="shared" si="1"/>
        <v>0.7154818141972511</v>
      </c>
      <c r="H12" s="18"/>
      <c r="I12" s="83">
        <v>4262251</v>
      </c>
      <c r="J12" s="102">
        <v>4259052</v>
      </c>
      <c r="K12" s="103">
        <v>2370186</v>
      </c>
      <c r="L12" s="83">
        <v>2207707</v>
      </c>
      <c r="M12" s="102">
        <v>1438851</v>
      </c>
      <c r="N12" s="43">
        <f t="shared" si="2"/>
        <v>0.5343541478582563</v>
      </c>
    </row>
    <row r="13" spans="1:14" s="1" customFormat="1" ht="15" customHeight="1" x14ac:dyDescent="0.35">
      <c r="A13" s="7" t="s">
        <v>8</v>
      </c>
      <c r="B13" s="82">
        <v>2889811</v>
      </c>
      <c r="C13" s="100">
        <v>2803183</v>
      </c>
      <c r="D13" s="101">
        <v>1934000</v>
      </c>
      <c r="E13" s="82">
        <v>396347</v>
      </c>
      <c r="F13" s="100">
        <v>1681145</v>
      </c>
      <c r="G13" s="43">
        <f t="shared" si="1"/>
        <v>-0.76423984843663095</v>
      </c>
      <c r="H13" s="18"/>
      <c r="I13" s="83">
        <v>11332148</v>
      </c>
      <c r="J13" s="102">
        <v>12312568</v>
      </c>
      <c r="K13" s="103">
        <v>9084487</v>
      </c>
      <c r="L13" s="83">
        <v>2039397</v>
      </c>
      <c r="M13" s="102">
        <v>7859134</v>
      </c>
      <c r="N13" s="43">
        <f t="shared" si="2"/>
        <v>-0.74050614227979827</v>
      </c>
    </row>
    <row r="14" spans="1:14" s="1" customFormat="1" ht="15" customHeight="1" x14ac:dyDescent="0.35">
      <c r="A14" s="7" t="s">
        <v>6</v>
      </c>
      <c r="B14" s="82">
        <v>109551</v>
      </c>
      <c r="C14" s="100">
        <v>151722</v>
      </c>
      <c r="D14" s="101">
        <v>173078</v>
      </c>
      <c r="E14" s="82">
        <v>123906</v>
      </c>
      <c r="F14" s="100">
        <v>101075</v>
      </c>
      <c r="G14" s="43">
        <f t="shared" si="1"/>
        <v>0.22588177096215681</v>
      </c>
      <c r="H14" s="18"/>
      <c r="I14" s="83">
        <v>1399997</v>
      </c>
      <c r="J14" s="102">
        <v>2164117</v>
      </c>
      <c r="K14" s="103">
        <v>2481903</v>
      </c>
      <c r="L14" s="83">
        <v>1810434</v>
      </c>
      <c r="M14" s="102">
        <v>1478736</v>
      </c>
      <c r="N14" s="43">
        <f t="shared" si="2"/>
        <v>0.22431184471061771</v>
      </c>
    </row>
    <row r="15" spans="1:14" s="1" customFormat="1" ht="15" customHeight="1" x14ac:dyDescent="0.35">
      <c r="A15" s="7" t="s">
        <v>11</v>
      </c>
      <c r="B15" s="82">
        <v>137536</v>
      </c>
      <c r="C15" s="100">
        <v>69964</v>
      </c>
      <c r="D15" s="101">
        <v>93439</v>
      </c>
      <c r="E15" s="82">
        <v>114952</v>
      </c>
      <c r="F15" s="100">
        <v>45663</v>
      </c>
      <c r="G15" s="43">
        <f t="shared" si="1"/>
        <v>1.5173992072356175</v>
      </c>
      <c r="H15" s="18"/>
      <c r="I15" s="83">
        <v>665950</v>
      </c>
      <c r="J15" s="102">
        <v>597326</v>
      </c>
      <c r="K15" s="103">
        <v>527303</v>
      </c>
      <c r="L15" s="83">
        <v>434128</v>
      </c>
      <c r="M15" s="102">
        <v>344227</v>
      </c>
      <c r="N15" s="43">
        <f>(L15-M15)/M15</f>
        <v>0.26116777591531171</v>
      </c>
    </row>
    <row r="16" spans="1:14" s="1" customFormat="1" ht="15" customHeight="1" x14ac:dyDescent="0.35">
      <c r="A16" s="7" t="s">
        <v>10</v>
      </c>
      <c r="B16" s="82">
        <v>93388</v>
      </c>
      <c r="C16" s="100">
        <v>117439</v>
      </c>
      <c r="D16" s="101">
        <v>120156</v>
      </c>
      <c r="E16" s="82">
        <v>47520</v>
      </c>
      <c r="F16" s="100">
        <v>72696</v>
      </c>
      <c r="G16" s="43">
        <f t="shared" si="1"/>
        <v>-0.3463189171343678</v>
      </c>
      <c r="H16" s="18"/>
      <c r="I16" s="83">
        <v>449399</v>
      </c>
      <c r="J16" s="102">
        <v>524370</v>
      </c>
      <c r="K16" s="103">
        <v>851034</v>
      </c>
      <c r="L16" s="83">
        <v>401317</v>
      </c>
      <c r="M16" s="102">
        <v>497101</v>
      </c>
      <c r="N16" s="43">
        <f t="shared" ref="N16:N18" si="3">(L16-M16)/M16</f>
        <v>-0.19268518872422305</v>
      </c>
    </row>
    <row r="17" spans="1:19" s="1" customFormat="1" ht="15" customHeight="1" x14ac:dyDescent="0.35">
      <c r="A17" s="7" t="s">
        <v>15</v>
      </c>
      <c r="B17" s="82">
        <v>48123</v>
      </c>
      <c r="C17" s="100">
        <v>146909</v>
      </c>
      <c r="D17" s="101">
        <v>0</v>
      </c>
      <c r="E17" s="82">
        <v>24367</v>
      </c>
      <c r="F17" s="71">
        <v>0</v>
      </c>
      <c r="G17" s="43"/>
      <c r="H17" s="18"/>
      <c r="I17" s="83">
        <v>261395</v>
      </c>
      <c r="J17" s="102">
        <v>586966</v>
      </c>
      <c r="K17" s="103">
        <v>0</v>
      </c>
      <c r="L17" s="104">
        <v>74415</v>
      </c>
      <c r="M17" s="102">
        <v>0</v>
      </c>
      <c r="N17" s="43"/>
    </row>
    <row r="18" spans="1:19" s="1" customFormat="1" ht="15" customHeight="1" x14ac:dyDescent="0.35">
      <c r="A18" s="7" t="s">
        <v>12</v>
      </c>
      <c r="B18" s="82">
        <v>20842</v>
      </c>
      <c r="C18" s="57">
        <v>24252</v>
      </c>
      <c r="D18" s="72">
        <v>26510</v>
      </c>
      <c r="E18" s="67">
        <v>12623</v>
      </c>
      <c r="F18" s="57">
        <v>16143</v>
      </c>
      <c r="G18" s="43">
        <f t="shared" si="1"/>
        <v>-0.21805116768878152</v>
      </c>
      <c r="H18" s="18"/>
      <c r="I18" s="83">
        <v>132649</v>
      </c>
      <c r="J18" s="102">
        <v>176210</v>
      </c>
      <c r="K18" s="103">
        <v>174388</v>
      </c>
      <c r="L18" s="74">
        <v>87832</v>
      </c>
      <c r="M18" s="75">
        <v>105594</v>
      </c>
      <c r="N18" s="43">
        <f t="shared" si="3"/>
        <v>-0.16821031498001782</v>
      </c>
    </row>
    <row r="19" spans="1:19" s="1" customFormat="1" ht="15" customHeight="1" x14ac:dyDescent="0.35">
      <c r="A19" s="7" t="s">
        <v>16</v>
      </c>
      <c r="B19" s="82">
        <v>98440</v>
      </c>
      <c r="C19" s="100">
        <v>415769</v>
      </c>
      <c r="D19" s="105">
        <v>705463</v>
      </c>
      <c r="E19" s="70">
        <v>0</v>
      </c>
      <c r="F19" s="57">
        <v>681539</v>
      </c>
      <c r="G19" s="43"/>
      <c r="H19" s="18"/>
      <c r="I19" s="83">
        <v>373913</v>
      </c>
      <c r="J19" s="102">
        <v>2104841</v>
      </c>
      <c r="K19" s="103">
        <v>2870812</v>
      </c>
      <c r="L19" s="74">
        <v>0</v>
      </c>
      <c r="M19" s="69">
        <v>2652437</v>
      </c>
      <c r="N19" s="43"/>
    </row>
    <row r="20" spans="1:19" s="1" customFormat="1" ht="15" customHeight="1" x14ac:dyDescent="0.35">
      <c r="A20" s="7" t="s">
        <v>14</v>
      </c>
      <c r="B20" s="90">
        <v>1467</v>
      </c>
      <c r="C20" s="91">
        <v>8929</v>
      </c>
      <c r="D20" s="105">
        <v>28491</v>
      </c>
      <c r="E20" s="70">
        <v>0</v>
      </c>
      <c r="F20" s="57">
        <v>28491</v>
      </c>
      <c r="G20" s="43"/>
      <c r="H20" s="21"/>
      <c r="I20" s="94">
        <v>10362</v>
      </c>
      <c r="J20" s="95">
        <v>44309</v>
      </c>
      <c r="K20" s="96">
        <v>114212</v>
      </c>
      <c r="L20" s="74">
        <v>0</v>
      </c>
      <c r="M20" s="69">
        <v>114212</v>
      </c>
      <c r="N20" s="43"/>
    </row>
    <row r="21" spans="1:19" s="1" customFormat="1" ht="15" customHeight="1" x14ac:dyDescent="0.35">
      <c r="A21" s="7" t="s">
        <v>13</v>
      </c>
      <c r="B21" s="90">
        <v>0</v>
      </c>
      <c r="C21" s="91">
        <v>23992</v>
      </c>
      <c r="D21" s="106">
        <v>23983</v>
      </c>
      <c r="E21" s="90">
        <v>0</v>
      </c>
      <c r="F21" s="91">
        <v>23983</v>
      </c>
      <c r="G21" s="43"/>
      <c r="H21" s="21"/>
      <c r="I21" s="94">
        <v>0</v>
      </c>
      <c r="J21" s="95">
        <v>30356</v>
      </c>
      <c r="K21" s="96">
        <v>50364</v>
      </c>
      <c r="L21" s="74">
        <v>0</v>
      </c>
      <c r="M21" s="69">
        <v>50364</v>
      </c>
      <c r="N21" s="43"/>
    </row>
    <row r="22" spans="1:19" s="129" customFormat="1" ht="15" customHeight="1" x14ac:dyDescent="0.35">
      <c r="A22" s="30" t="s">
        <v>44</v>
      </c>
      <c r="B22" s="107">
        <v>21585073</v>
      </c>
      <c r="C22" s="121">
        <v>23549949</v>
      </c>
      <c r="D22" s="120">
        <v>40235445</v>
      </c>
      <c r="E22" s="107">
        <v>29825752</v>
      </c>
      <c r="F22" s="121">
        <v>25603062</v>
      </c>
      <c r="G22" s="31">
        <f>(E22-F22)/F22</f>
        <v>0.16492910105830311</v>
      </c>
      <c r="H22" s="127"/>
      <c r="I22" s="107">
        <v>141181811</v>
      </c>
      <c r="J22" s="107">
        <v>170870091</v>
      </c>
      <c r="K22" s="107">
        <v>254421592</v>
      </c>
      <c r="L22" s="107">
        <v>193812215</v>
      </c>
      <c r="M22" s="121">
        <v>156081300</v>
      </c>
      <c r="N22" s="31">
        <f>(L22-M22)/M22</f>
        <v>0.24173885660870328</v>
      </c>
    </row>
    <row r="23" spans="1:19" s="129" customFormat="1" ht="15" customHeight="1" x14ac:dyDescent="0.35">
      <c r="A23" s="19" t="s">
        <v>19</v>
      </c>
      <c r="B23" s="118">
        <v>239056989</v>
      </c>
      <c r="C23" s="118">
        <v>261372167</v>
      </c>
      <c r="D23" s="109">
        <v>252123619</v>
      </c>
      <c r="E23" s="118">
        <v>146304485</v>
      </c>
      <c r="F23" s="118">
        <v>165226433</v>
      </c>
      <c r="G23" s="45">
        <f>(E23-F23)/F23</f>
        <v>-0.11452131270061371</v>
      </c>
      <c r="H23" s="127"/>
      <c r="I23" s="122">
        <v>1356843731</v>
      </c>
      <c r="J23" s="122">
        <v>1460109938</v>
      </c>
      <c r="K23" s="111">
        <v>1632329155</v>
      </c>
      <c r="L23" s="110">
        <v>1026153861</v>
      </c>
      <c r="M23" s="122">
        <v>1039337276</v>
      </c>
      <c r="N23" s="9">
        <f>(L23-M23)/M23</f>
        <v>-1.2684443543425839E-2</v>
      </c>
    </row>
    <row r="24" spans="1:19" s="129" customFormat="1" ht="15" customHeight="1" x14ac:dyDescent="0.35">
      <c r="A24" s="19" t="s">
        <v>21</v>
      </c>
      <c r="B24" s="119">
        <f>B22/B23</f>
        <v>9.0292582912102182E-2</v>
      </c>
      <c r="C24" s="119">
        <f t="shared" ref="C24:F24" si="4">C22/C23</f>
        <v>9.0101211886114863E-2</v>
      </c>
      <c r="D24" s="117">
        <f t="shared" si="4"/>
        <v>0.15958617903227862</v>
      </c>
      <c r="E24" s="119">
        <f t="shared" si="4"/>
        <v>0.20386081807403239</v>
      </c>
      <c r="F24" s="119">
        <f t="shared" si="4"/>
        <v>0.15495742137094975</v>
      </c>
      <c r="G24" s="41"/>
      <c r="H24" s="127"/>
      <c r="I24" s="119">
        <f>+I22/I23</f>
        <v>0.10405163673192371</v>
      </c>
      <c r="J24" s="119">
        <f t="shared" ref="J24:M24" si="5">+J22/J23</f>
        <v>0.11702549688419421</v>
      </c>
      <c r="K24" s="117">
        <f t="shared" si="5"/>
        <v>0.1558641473876021</v>
      </c>
      <c r="L24" s="56">
        <f t="shared" si="5"/>
        <v>0.18887247065574311</v>
      </c>
      <c r="M24" s="119">
        <f t="shared" si="5"/>
        <v>0.1501738690646173</v>
      </c>
      <c r="N24" s="41"/>
    </row>
    <row r="25" spans="1:19" s="1" customFormat="1" ht="15" customHeight="1" x14ac:dyDescent="0.35">
      <c r="B25" s="15"/>
      <c r="C25" s="13"/>
      <c r="D25" s="48"/>
      <c r="E25" s="24"/>
      <c r="F25" s="21"/>
      <c r="G25" s="9"/>
      <c r="H25" s="21"/>
      <c r="I25" s="10"/>
      <c r="J25" s="6"/>
      <c r="K25" s="29"/>
      <c r="L25" s="10"/>
      <c r="M25" s="6"/>
      <c r="N25" s="16"/>
      <c r="P25" s="129"/>
      <c r="Q25" s="129"/>
      <c r="R25" s="129"/>
      <c r="S25" s="129"/>
    </row>
    <row r="26" spans="1:19" s="1" customFormat="1" ht="15" customHeight="1" x14ac:dyDescent="0.35">
      <c r="A26" s="12" t="s">
        <v>37</v>
      </c>
      <c r="B26" s="8"/>
      <c r="C26" s="5"/>
      <c r="D26" s="23"/>
      <c r="E26" s="50"/>
      <c r="F26" s="18"/>
      <c r="G26" s="23"/>
      <c r="H26" s="21"/>
      <c r="I26" s="14"/>
      <c r="J26" s="11"/>
      <c r="K26" s="35"/>
      <c r="L26" s="14"/>
      <c r="M26" s="11"/>
      <c r="N26" s="23"/>
    </row>
    <row r="27" spans="1:19" s="1" customFormat="1" ht="15" customHeight="1" x14ac:dyDescent="0.35">
      <c r="A27" s="2" t="s">
        <v>2</v>
      </c>
      <c r="B27" s="90">
        <v>319273</v>
      </c>
      <c r="C27" s="91">
        <v>302034</v>
      </c>
      <c r="D27" s="106">
        <v>661635</v>
      </c>
      <c r="E27" s="90">
        <v>577863</v>
      </c>
      <c r="F27" s="91">
        <v>418749</v>
      </c>
      <c r="G27" s="43">
        <f t="shared" ref="G27:G31" si="6">(E27-F27)/F27</f>
        <v>0.37997463874540593</v>
      </c>
      <c r="H27" s="21"/>
      <c r="I27" s="94">
        <v>3293437</v>
      </c>
      <c r="J27" s="95">
        <v>3092393</v>
      </c>
      <c r="K27" s="96">
        <v>5059306</v>
      </c>
      <c r="L27" s="94">
        <v>4537566</v>
      </c>
      <c r="M27" s="95">
        <v>3053111</v>
      </c>
      <c r="N27" s="43">
        <f t="shared" ref="N27:N29" si="7">(L27-M27)/M27</f>
        <v>0.48621062254205627</v>
      </c>
    </row>
    <row r="28" spans="1:19" s="1" customFormat="1" ht="15" customHeight="1" x14ac:dyDescent="0.35">
      <c r="A28" s="2" t="s">
        <v>3</v>
      </c>
      <c r="B28" s="90">
        <v>0</v>
      </c>
      <c r="C28" s="57">
        <v>114269</v>
      </c>
      <c r="D28" s="72">
        <v>162990</v>
      </c>
      <c r="E28" s="67">
        <v>52469</v>
      </c>
      <c r="F28" s="57">
        <v>114030</v>
      </c>
      <c r="G28" s="43">
        <f t="shared" si="6"/>
        <v>-0.53986670174515483</v>
      </c>
      <c r="H28" s="21"/>
      <c r="I28" s="74">
        <v>0</v>
      </c>
      <c r="J28" s="95">
        <v>670886</v>
      </c>
      <c r="K28" s="73">
        <v>952493</v>
      </c>
      <c r="L28" s="74">
        <v>480446</v>
      </c>
      <c r="M28" s="75">
        <v>697690</v>
      </c>
      <c r="N28" s="43">
        <f t="shared" si="7"/>
        <v>-0.31137611260015191</v>
      </c>
      <c r="P28" s="129"/>
      <c r="Q28" s="129"/>
      <c r="R28" s="129"/>
    </row>
    <row r="29" spans="1:19" s="1" customFormat="1" ht="15" customHeight="1" x14ac:dyDescent="0.35">
      <c r="A29" s="1" t="s">
        <v>6</v>
      </c>
      <c r="B29" s="67">
        <v>1019</v>
      </c>
      <c r="C29" s="57">
        <v>4535</v>
      </c>
      <c r="D29" s="91">
        <v>15308</v>
      </c>
      <c r="E29" s="90">
        <v>4885</v>
      </c>
      <c r="F29" s="57">
        <v>15308</v>
      </c>
      <c r="G29" s="43">
        <f t="shared" si="6"/>
        <v>-0.68088581134047554</v>
      </c>
      <c r="H29" s="21"/>
      <c r="I29" s="74">
        <v>9497</v>
      </c>
      <c r="J29" s="75">
        <v>35020</v>
      </c>
      <c r="K29" s="75">
        <v>101012</v>
      </c>
      <c r="L29" s="94">
        <v>34210</v>
      </c>
      <c r="M29" s="75">
        <v>101012</v>
      </c>
      <c r="N29" s="43">
        <f t="shared" si="7"/>
        <v>-0.66132736704549955</v>
      </c>
    </row>
    <row r="30" spans="1:19" s="1" customFormat="1" ht="15" customHeight="1" x14ac:dyDescent="0.35">
      <c r="A30" s="1" t="s">
        <v>9</v>
      </c>
      <c r="B30" s="67">
        <v>0</v>
      </c>
      <c r="C30" s="57">
        <v>0</v>
      </c>
      <c r="D30" s="91">
        <v>0</v>
      </c>
      <c r="E30" s="90">
        <v>1487</v>
      </c>
      <c r="F30" s="57">
        <v>0</v>
      </c>
      <c r="G30" s="16"/>
      <c r="H30" s="21"/>
      <c r="I30" s="74">
        <v>0</v>
      </c>
      <c r="J30" s="75">
        <v>0</v>
      </c>
      <c r="K30" s="75">
        <v>0</v>
      </c>
      <c r="L30" s="94">
        <v>4908</v>
      </c>
      <c r="M30" s="75">
        <v>0</v>
      </c>
      <c r="N30" s="43"/>
    </row>
    <row r="31" spans="1:19" s="1" customFormat="1" ht="15" customHeight="1" x14ac:dyDescent="0.35">
      <c r="A31" s="2" t="s">
        <v>5</v>
      </c>
      <c r="B31" s="67">
        <v>0</v>
      </c>
      <c r="C31" s="57">
        <v>0</v>
      </c>
      <c r="D31" s="91">
        <v>8882</v>
      </c>
      <c r="E31" s="90">
        <v>0</v>
      </c>
      <c r="F31" s="57">
        <v>8882</v>
      </c>
      <c r="G31" s="16"/>
      <c r="H31" s="21"/>
      <c r="I31" s="74">
        <v>0</v>
      </c>
      <c r="J31" s="75">
        <v>0</v>
      </c>
      <c r="K31" s="75">
        <v>49294</v>
      </c>
      <c r="L31" s="94">
        <v>0</v>
      </c>
      <c r="M31" s="75">
        <v>49294</v>
      </c>
      <c r="N31" s="43"/>
    </row>
    <row r="32" spans="1:19" s="129" customFormat="1" ht="15" customHeight="1" x14ac:dyDescent="0.35">
      <c r="A32" s="12" t="s">
        <v>28</v>
      </c>
      <c r="B32" s="84">
        <v>320292</v>
      </c>
      <c r="C32" s="84">
        <v>420838</v>
      </c>
      <c r="D32" s="84">
        <v>848815</v>
      </c>
      <c r="E32" s="84">
        <v>636704</v>
      </c>
      <c r="F32" s="124">
        <v>556969</v>
      </c>
      <c r="G32" s="31">
        <f>(E32-F32)/F32</f>
        <v>0.1431587754435166</v>
      </c>
      <c r="H32" s="127"/>
      <c r="I32" s="112">
        <v>3302934</v>
      </c>
      <c r="J32" s="112">
        <v>3798299</v>
      </c>
      <c r="K32" s="112">
        <v>6162105</v>
      </c>
      <c r="L32" s="112">
        <v>5057130</v>
      </c>
      <c r="M32" s="125">
        <v>3901107</v>
      </c>
      <c r="N32" s="31">
        <f>(L32-M32)/M32</f>
        <v>0.29633204113601602</v>
      </c>
    </row>
    <row r="33" spans="1:14" s="129" customFormat="1" ht="15" customHeight="1" x14ac:dyDescent="0.35">
      <c r="A33" s="3" t="s">
        <v>22</v>
      </c>
      <c r="B33" s="123">
        <v>2081056</v>
      </c>
      <c r="C33" s="123">
        <v>3230748</v>
      </c>
      <c r="D33" s="114">
        <v>2979677</v>
      </c>
      <c r="E33" s="113">
        <v>1107746</v>
      </c>
      <c r="F33" s="123">
        <v>1204103</v>
      </c>
      <c r="G33" s="9">
        <f>(E33-F33)/F33</f>
        <v>-8.0023884999871273E-2</v>
      </c>
      <c r="H33" s="127"/>
      <c r="I33" s="110">
        <v>13221686</v>
      </c>
      <c r="J33" s="122">
        <v>20193776</v>
      </c>
      <c r="K33" s="111">
        <v>18706219</v>
      </c>
      <c r="L33" s="110">
        <v>8217379</v>
      </c>
      <c r="M33" s="122">
        <v>7655821</v>
      </c>
      <c r="N33" s="9">
        <f>(L33-M33)/M33</f>
        <v>7.3350461041343573E-2</v>
      </c>
    </row>
    <row r="34" spans="1:14" s="129" customFormat="1" ht="15" customHeight="1" x14ac:dyDescent="0.35">
      <c r="A34" s="3" t="s">
        <v>20</v>
      </c>
      <c r="B34" s="56">
        <f>+B32/B33</f>
        <v>0.15390840035059125</v>
      </c>
      <c r="C34" s="56">
        <f t="shared" ref="C34:F34" si="8">+C32/C33</f>
        <v>0.13026023694822375</v>
      </c>
      <c r="D34" s="56">
        <f t="shared" si="8"/>
        <v>0.28486812496790759</v>
      </c>
      <c r="E34" s="56">
        <f t="shared" si="8"/>
        <v>0.57477436163163753</v>
      </c>
      <c r="F34" s="119">
        <f t="shared" si="8"/>
        <v>0.46255926610929465</v>
      </c>
      <c r="G34" s="41"/>
      <c r="H34" s="99"/>
      <c r="I34" s="56">
        <f>+I32/I33</f>
        <v>0.24981186211803849</v>
      </c>
      <c r="J34" s="56">
        <f t="shared" ref="J34:M34" si="9">+J32/J33</f>
        <v>0.18809255881614217</v>
      </c>
      <c r="K34" s="56">
        <f t="shared" si="9"/>
        <v>0.32941477911704126</v>
      </c>
      <c r="L34" s="56">
        <f t="shared" si="9"/>
        <v>0.61541885800813134</v>
      </c>
      <c r="M34" s="119">
        <f t="shared" si="9"/>
        <v>0.50956089490598067</v>
      </c>
      <c r="N34" s="41"/>
    </row>
    <row r="35" spans="1:14" s="1" customFormat="1" ht="15" customHeight="1" x14ac:dyDescent="0.35">
      <c r="A35" s="2"/>
      <c r="B35" s="15"/>
      <c r="C35" s="13"/>
      <c r="D35" s="48"/>
      <c r="E35" s="24"/>
      <c r="F35" s="21"/>
      <c r="G35" s="23"/>
      <c r="H35" s="21"/>
      <c r="I35" s="10"/>
      <c r="J35" s="6"/>
      <c r="K35" s="29"/>
      <c r="L35" s="10"/>
      <c r="M35" s="6"/>
      <c r="N35" s="23"/>
    </row>
    <row r="36" spans="1:14" s="1" customFormat="1" ht="15" customHeight="1" x14ac:dyDescent="0.35">
      <c r="A36" s="12" t="s">
        <v>38</v>
      </c>
      <c r="B36" s="25"/>
      <c r="C36" s="26"/>
      <c r="D36" s="49"/>
      <c r="E36" s="51"/>
      <c r="F36" s="27"/>
      <c r="G36" s="28"/>
      <c r="H36" s="21"/>
      <c r="I36" s="10"/>
      <c r="J36" s="6"/>
      <c r="K36" s="29"/>
      <c r="L36" s="10"/>
      <c r="M36" s="6"/>
      <c r="N36" s="23"/>
    </row>
    <row r="37" spans="1:14" s="1" customFormat="1" ht="15" customHeight="1" x14ac:dyDescent="0.35">
      <c r="A37" s="7" t="s">
        <v>3</v>
      </c>
      <c r="B37" s="90">
        <v>973428</v>
      </c>
      <c r="C37" s="91">
        <v>3263228</v>
      </c>
      <c r="D37" s="106">
        <v>3881782</v>
      </c>
      <c r="E37" s="90">
        <v>2908107</v>
      </c>
      <c r="F37" s="91">
        <v>2209223</v>
      </c>
      <c r="G37" s="16">
        <f t="shared" ref="G37:G46" si="10">(E37-F37)/F37</f>
        <v>0.31634832699098281</v>
      </c>
      <c r="H37" s="21"/>
      <c r="I37" s="94">
        <v>5584508</v>
      </c>
      <c r="J37" s="95">
        <v>19332740</v>
      </c>
      <c r="K37" s="96">
        <v>23271099</v>
      </c>
      <c r="L37" s="94">
        <v>18096424</v>
      </c>
      <c r="M37" s="95">
        <v>12520096</v>
      </c>
      <c r="N37" s="43">
        <f t="shared" ref="N37:N43" si="11">(L37-M37)/M37</f>
        <v>0.44539019509115585</v>
      </c>
    </row>
    <row r="38" spans="1:14" s="1" customFormat="1" ht="15" customHeight="1" x14ac:dyDescent="0.35">
      <c r="A38" s="7" t="s">
        <v>7</v>
      </c>
      <c r="B38" s="90">
        <v>515383</v>
      </c>
      <c r="C38" s="91">
        <v>3998437</v>
      </c>
      <c r="D38" s="106">
        <v>4327564</v>
      </c>
      <c r="E38" s="90">
        <v>2709646</v>
      </c>
      <c r="F38" s="91">
        <v>2354462</v>
      </c>
      <c r="G38" s="16">
        <f t="shared" si="10"/>
        <v>0.15085569442191041</v>
      </c>
      <c r="H38" s="21"/>
      <c r="I38" s="94">
        <v>2944772</v>
      </c>
      <c r="J38" s="95">
        <v>23668438</v>
      </c>
      <c r="K38" s="96">
        <v>25688497</v>
      </c>
      <c r="L38" s="94">
        <v>17736618</v>
      </c>
      <c r="M38" s="95">
        <v>13307051</v>
      </c>
      <c r="N38" s="43">
        <f t="shared" si="11"/>
        <v>0.33287367727079425</v>
      </c>
    </row>
    <row r="39" spans="1:14" s="1" customFormat="1" ht="15" customHeight="1" x14ac:dyDescent="0.35">
      <c r="A39" s="7" t="s">
        <v>1</v>
      </c>
      <c r="B39" s="90">
        <v>1316783</v>
      </c>
      <c r="C39" s="91">
        <v>3182622</v>
      </c>
      <c r="D39" s="106">
        <v>3354923</v>
      </c>
      <c r="E39" s="90">
        <v>2342564</v>
      </c>
      <c r="F39" s="91">
        <v>2244407</v>
      </c>
      <c r="G39" s="16">
        <f t="shared" si="10"/>
        <v>4.3734046454141341E-2</v>
      </c>
      <c r="H39" s="21"/>
      <c r="I39" s="94">
        <v>8534727</v>
      </c>
      <c r="J39" s="95">
        <v>20368366</v>
      </c>
      <c r="K39" s="96">
        <v>23953288</v>
      </c>
      <c r="L39" s="94">
        <v>18332125</v>
      </c>
      <c r="M39" s="95">
        <v>15553595</v>
      </c>
      <c r="N39" s="43">
        <f t="shared" si="11"/>
        <v>0.17864230102429696</v>
      </c>
    </row>
    <row r="40" spans="1:14" s="1" customFormat="1" ht="15" customHeight="1" x14ac:dyDescent="0.35">
      <c r="A40" s="7" t="s">
        <v>9</v>
      </c>
      <c r="B40" s="90">
        <v>180843</v>
      </c>
      <c r="C40" s="91">
        <v>1557125</v>
      </c>
      <c r="D40" s="106">
        <v>2372469</v>
      </c>
      <c r="E40" s="90">
        <v>1690540</v>
      </c>
      <c r="F40" s="91">
        <v>1310800</v>
      </c>
      <c r="G40" s="16">
        <f t="shared" si="10"/>
        <v>0.28970094598718338</v>
      </c>
      <c r="H40" s="21"/>
      <c r="I40" s="94">
        <v>1141509</v>
      </c>
      <c r="J40" s="95">
        <v>9208326</v>
      </c>
      <c r="K40" s="96">
        <v>12465020</v>
      </c>
      <c r="L40" s="94">
        <v>9854068</v>
      </c>
      <c r="M40" s="95">
        <v>6828247</v>
      </c>
      <c r="N40" s="43">
        <f t="shared" si="11"/>
        <v>0.44313291537344796</v>
      </c>
    </row>
    <row r="41" spans="1:14" s="1" customFormat="1" ht="15" customHeight="1" x14ac:dyDescent="0.35">
      <c r="A41" s="7" t="s">
        <v>5</v>
      </c>
      <c r="B41" s="90">
        <v>1219087</v>
      </c>
      <c r="C41" s="91">
        <v>2368141</v>
      </c>
      <c r="D41" s="105">
        <v>925459</v>
      </c>
      <c r="E41" s="70">
        <v>749697</v>
      </c>
      <c r="F41" s="71">
        <v>562909</v>
      </c>
      <c r="G41" s="16">
        <f t="shared" si="10"/>
        <v>0.33182628097969652</v>
      </c>
      <c r="H41" s="21"/>
      <c r="I41" s="94">
        <v>5741703</v>
      </c>
      <c r="J41" s="95">
        <v>15035151</v>
      </c>
      <c r="K41" s="96">
        <v>5712975</v>
      </c>
      <c r="L41" s="74">
        <v>4289981</v>
      </c>
      <c r="M41" s="75">
        <v>3411590</v>
      </c>
      <c r="N41" s="43">
        <f t="shared" si="11"/>
        <v>0.25747261540806488</v>
      </c>
    </row>
    <row r="42" spans="1:14" s="1" customFormat="1" ht="15" customHeight="1" x14ac:dyDescent="0.35">
      <c r="A42" s="17" t="s">
        <v>2</v>
      </c>
      <c r="B42" s="90">
        <v>848885</v>
      </c>
      <c r="C42" s="91">
        <v>1018806</v>
      </c>
      <c r="D42" s="106">
        <v>791114</v>
      </c>
      <c r="E42" s="90">
        <v>620772</v>
      </c>
      <c r="F42" s="91">
        <v>473534</v>
      </c>
      <c r="G42" s="16">
        <f t="shared" si="10"/>
        <v>0.31093437852403416</v>
      </c>
      <c r="H42" s="21"/>
      <c r="I42" s="94">
        <v>3981523</v>
      </c>
      <c r="J42" s="95">
        <v>6812007</v>
      </c>
      <c r="K42" s="96">
        <v>4912421</v>
      </c>
      <c r="L42" s="94">
        <v>3924446</v>
      </c>
      <c r="M42" s="95">
        <v>2452866</v>
      </c>
      <c r="N42" s="43">
        <f t="shared" si="11"/>
        <v>0.59994308698477616</v>
      </c>
    </row>
    <row r="43" spans="1:14" s="1" customFormat="1" ht="15" customHeight="1" x14ac:dyDescent="0.35">
      <c r="A43" s="17" t="s">
        <v>6</v>
      </c>
      <c r="B43" s="90">
        <v>256923</v>
      </c>
      <c r="C43" s="91">
        <v>495319</v>
      </c>
      <c r="D43" s="106">
        <v>620564</v>
      </c>
      <c r="E43" s="90">
        <v>249580</v>
      </c>
      <c r="F43" s="57">
        <v>308083</v>
      </c>
      <c r="G43" s="16">
        <f t="shared" si="10"/>
        <v>-0.18989363256005687</v>
      </c>
      <c r="H43" s="21"/>
      <c r="I43" s="74">
        <v>1743325</v>
      </c>
      <c r="J43" s="95">
        <v>3067460</v>
      </c>
      <c r="K43" s="96">
        <v>4486781</v>
      </c>
      <c r="L43" s="94">
        <v>1798155</v>
      </c>
      <c r="M43" s="75">
        <v>1943592</v>
      </c>
      <c r="N43" s="43">
        <f t="shared" si="11"/>
        <v>-7.4828976451847926E-2</v>
      </c>
    </row>
    <row r="44" spans="1:14" s="1" customFormat="1" ht="15" customHeight="1" x14ac:dyDescent="0.35">
      <c r="A44" s="17" t="s">
        <v>4</v>
      </c>
      <c r="B44" s="90">
        <v>0</v>
      </c>
      <c r="C44" s="57">
        <v>53014</v>
      </c>
      <c r="D44" s="72">
        <v>21590</v>
      </c>
      <c r="E44" s="67">
        <v>0</v>
      </c>
      <c r="F44" s="57">
        <v>0</v>
      </c>
      <c r="G44" s="16"/>
      <c r="H44" s="21"/>
      <c r="I44" s="74">
        <v>0</v>
      </c>
      <c r="J44" s="95">
        <v>438638</v>
      </c>
      <c r="K44" s="73">
        <v>162091</v>
      </c>
      <c r="L44" s="74">
        <v>0</v>
      </c>
      <c r="M44" s="75">
        <v>0</v>
      </c>
      <c r="N44" s="43"/>
    </row>
    <row r="45" spans="1:14" s="1" customFormat="1" ht="15" customHeight="1" x14ac:dyDescent="0.35">
      <c r="A45" s="17" t="s">
        <v>11</v>
      </c>
      <c r="B45" s="90">
        <v>0</v>
      </c>
      <c r="C45" s="91">
        <v>3640</v>
      </c>
      <c r="D45" s="72">
        <v>0</v>
      </c>
      <c r="E45" s="67">
        <v>0</v>
      </c>
      <c r="F45" s="57">
        <v>0</v>
      </c>
      <c r="G45" s="16"/>
      <c r="H45" s="21"/>
      <c r="I45" s="94">
        <v>0</v>
      </c>
      <c r="J45" s="95">
        <v>44192</v>
      </c>
      <c r="K45" s="96">
        <v>0</v>
      </c>
      <c r="L45" s="74">
        <v>0</v>
      </c>
      <c r="M45" s="69">
        <v>0</v>
      </c>
      <c r="N45" s="43"/>
    </row>
    <row r="46" spans="1:14" s="129" customFormat="1" ht="15" customHeight="1" x14ac:dyDescent="0.35">
      <c r="A46" s="30" t="s">
        <v>32</v>
      </c>
      <c r="B46" s="84">
        <v>5311332</v>
      </c>
      <c r="C46" s="84">
        <v>15940332</v>
      </c>
      <c r="D46" s="84">
        <v>16295465</v>
      </c>
      <c r="E46" s="84">
        <v>11270906</v>
      </c>
      <c r="F46" s="124">
        <v>9463418</v>
      </c>
      <c r="G46" s="31">
        <f t="shared" si="10"/>
        <v>0.19099737536691289</v>
      </c>
      <c r="H46" s="21"/>
      <c r="I46" s="112">
        <v>29672067</v>
      </c>
      <c r="J46" s="112">
        <v>97975318</v>
      </c>
      <c r="K46" s="112">
        <v>100652172</v>
      </c>
      <c r="L46" s="112">
        <v>74031817</v>
      </c>
      <c r="M46" s="125">
        <v>56017037</v>
      </c>
      <c r="N46" s="44">
        <f>(L46-M46)/M46</f>
        <v>0.3215946605672842</v>
      </c>
    </row>
    <row r="47" spans="1:14" s="1" customFormat="1" ht="15" customHeight="1" x14ac:dyDescent="0.35">
      <c r="A47" s="19" t="s">
        <v>23</v>
      </c>
      <c r="B47" s="108">
        <v>152051554</v>
      </c>
      <c r="C47" s="108">
        <v>185917386</v>
      </c>
      <c r="D47" s="118">
        <v>158532926</v>
      </c>
      <c r="E47" s="108">
        <v>108911302</v>
      </c>
      <c r="F47" s="118">
        <v>107756143</v>
      </c>
      <c r="G47" s="115">
        <f>(E47-F47)/F47</f>
        <v>1.072012200733651E-2</v>
      </c>
      <c r="H47" s="21"/>
      <c r="I47" s="126">
        <v>1217406932</v>
      </c>
      <c r="J47" s="116">
        <v>1501585833</v>
      </c>
      <c r="K47" s="126">
        <v>1402666052</v>
      </c>
      <c r="L47" s="126">
        <v>1101029022</v>
      </c>
      <c r="M47" s="126">
        <v>916894784</v>
      </c>
      <c r="N47" s="9">
        <f>(L47-M47)/M47</f>
        <v>0.20082373813569432</v>
      </c>
    </row>
    <row r="48" spans="1:14" s="1" customFormat="1" ht="15" customHeight="1" x14ac:dyDescent="0.35">
      <c r="A48" s="37" t="s">
        <v>21</v>
      </c>
      <c r="B48" s="56">
        <f>+B46/B47</f>
        <v>3.4931126057416023E-2</v>
      </c>
      <c r="C48" s="56">
        <f t="shared" ref="C48:F48" si="12">+C46/C47</f>
        <v>8.5738791529695879E-2</v>
      </c>
      <c r="D48" s="56">
        <f t="shared" si="12"/>
        <v>0.10278915182578539</v>
      </c>
      <c r="E48" s="56">
        <f t="shared" si="12"/>
        <v>0.10348701918924814</v>
      </c>
      <c r="F48" s="119">
        <f t="shared" si="12"/>
        <v>8.7822538340111153E-2</v>
      </c>
      <c r="G48" s="40"/>
      <c r="H48" s="21"/>
      <c r="I48" s="56">
        <f>+I46/I47</f>
        <v>2.4373170728750213E-2</v>
      </c>
      <c r="J48" s="56">
        <f t="shared" ref="J48:M48" si="13">+J46/J47</f>
        <v>6.5247897154341358E-2</v>
      </c>
      <c r="K48" s="56">
        <f t="shared" si="13"/>
        <v>7.1757758631489282E-2</v>
      </c>
      <c r="L48" s="56">
        <f t="shared" si="13"/>
        <v>6.7238751677519359E-2</v>
      </c>
      <c r="M48" s="119">
        <f t="shared" si="13"/>
        <v>6.1094291272574194E-2</v>
      </c>
      <c r="N48" s="41"/>
    </row>
    <row r="49" spans="1:14" ht="14.5" x14ac:dyDescent="0.35">
      <c r="A49" s="46"/>
      <c r="B49" s="27"/>
      <c r="C49" s="27"/>
      <c r="D49" s="27"/>
      <c r="E49" s="27"/>
      <c r="F49" s="27"/>
      <c r="G49" s="33"/>
      <c r="H49" s="21"/>
      <c r="I49" s="27"/>
      <c r="J49" s="27"/>
      <c r="K49" s="27"/>
      <c r="L49" s="27"/>
      <c r="M49" s="27"/>
      <c r="N49" s="21"/>
    </row>
    <row r="50" spans="1:14" ht="14.5" x14ac:dyDescent="0.35">
      <c r="A50" s="17" t="s">
        <v>0</v>
      </c>
      <c r="B50" s="27"/>
      <c r="C50" s="27"/>
      <c r="D50" s="27"/>
      <c r="E50" s="27"/>
      <c r="F50" s="27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G51" s="4"/>
      <c r="H51" s="4"/>
      <c r="I51" s="4"/>
      <c r="J51" s="4"/>
      <c r="K51" s="4"/>
      <c r="L51" s="4"/>
      <c r="M51" s="4"/>
      <c r="N51" s="4"/>
    </row>
    <row r="52" spans="1:14" x14ac:dyDescent="0.25">
      <c r="G52" s="4"/>
      <c r="H52" s="4"/>
      <c r="I52" s="4"/>
      <c r="J52" s="4"/>
      <c r="K52" s="4"/>
      <c r="L52" s="4"/>
      <c r="M52" s="4"/>
      <c r="N52" s="4"/>
    </row>
    <row r="53" spans="1:14" x14ac:dyDescent="0.25">
      <c r="G53" s="4"/>
      <c r="H53" s="4"/>
      <c r="I53" s="4"/>
      <c r="J53" s="4"/>
      <c r="K53" s="4"/>
      <c r="L53" s="4"/>
      <c r="M53" s="4"/>
      <c r="N53" s="4"/>
    </row>
    <row r="54" spans="1:14" x14ac:dyDescent="0.25">
      <c r="G54" s="4"/>
      <c r="H54" s="4"/>
      <c r="I54" s="4"/>
      <c r="J54" s="4"/>
      <c r="K54" s="4"/>
      <c r="L54" s="4"/>
      <c r="M54" s="4"/>
      <c r="N54" s="4"/>
    </row>
    <row r="55" spans="1:14" x14ac:dyDescent="0.25">
      <c r="G55" s="4"/>
      <c r="H55" s="4"/>
      <c r="I55" s="4"/>
      <c r="J55" s="4"/>
      <c r="K55" s="4"/>
      <c r="L55" s="4"/>
      <c r="M55" s="4"/>
      <c r="N55" s="4"/>
    </row>
    <row r="56" spans="1:14" x14ac:dyDescent="0.25">
      <c r="G56" s="4"/>
      <c r="H56" s="4"/>
      <c r="I56" s="4"/>
      <c r="J56" s="4"/>
      <c r="K56" s="4"/>
      <c r="L56" s="4"/>
      <c r="M56" s="4"/>
      <c r="N56" s="4"/>
    </row>
    <row r="57" spans="1:14" x14ac:dyDescent="0.25">
      <c r="G57" s="4"/>
      <c r="H57" s="4"/>
      <c r="I57" s="4"/>
      <c r="J57" s="4"/>
      <c r="K57" s="4"/>
      <c r="L57" s="4"/>
      <c r="M57" s="4"/>
      <c r="N57" s="4"/>
    </row>
    <row r="58" spans="1:14" x14ac:dyDescent="0.25">
      <c r="G58" s="4"/>
      <c r="H58" s="4"/>
      <c r="I58" s="4"/>
      <c r="J58" s="4"/>
      <c r="K58" s="4"/>
      <c r="L58" s="4"/>
      <c r="M58" s="4"/>
      <c r="N58" s="4"/>
    </row>
    <row r="59" spans="1:14" x14ac:dyDescent="0.25">
      <c r="G59" s="4"/>
      <c r="H59" s="4"/>
      <c r="I59" s="4"/>
      <c r="J59" s="4"/>
      <c r="K59" s="4"/>
      <c r="L59" s="4"/>
      <c r="M59" s="4"/>
      <c r="N59" s="4"/>
    </row>
    <row r="60" spans="1:14" x14ac:dyDescent="0.25">
      <c r="G60" s="4"/>
      <c r="H60" s="4"/>
      <c r="I60" s="4"/>
      <c r="J60" s="4"/>
      <c r="K60" s="4"/>
      <c r="L60" s="4"/>
      <c r="M60" s="4"/>
      <c r="N60" s="4"/>
    </row>
    <row r="61" spans="1:14" x14ac:dyDescent="0.25">
      <c r="G61" s="4"/>
      <c r="H61" s="4"/>
      <c r="I61" s="4"/>
      <c r="J61" s="4"/>
      <c r="K61" s="4"/>
      <c r="L61" s="4"/>
      <c r="M61" s="4"/>
      <c r="N61" s="4"/>
    </row>
    <row r="62" spans="1:14" x14ac:dyDescent="0.25">
      <c r="G62" s="4"/>
      <c r="H62" s="4"/>
      <c r="I62" s="4"/>
      <c r="J62" s="4"/>
      <c r="K62" s="4"/>
      <c r="L62" s="4"/>
      <c r="M62" s="4"/>
      <c r="N62" s="4"/>
    </row>
    <row r="63" spans="1:14" x14ac:dyDescent="0.25">
      <c r="G63" s="4"/>
      <c r="H63" s="4"/>
      <c r="I63" s="4"/>
      <c r="J63" s="4"/>
      <c r="K63" s="4"/>
      <c r="L63" s="4"/>
      <c r="M63" s="4"/>
      <c r="N63" s="4"/>
    </row>
    <row r="64" spans="1:14" x14ac:dyDescent="0.25">
      <c r="G64" s="4"/>
      <c r="H64" s="4"/>
      <c r="I64" s="4"/>
      <c r="J64" s="4"/>
      <c r="K64" s="4"/>
      <c r="L64" s="4"/>
      <c r="M64" s="4"/>
      <c r="N64" s="4"/>
    </row>
    <row r="65" spans="7:14" x14ac:dyDescent="0.25">
      <c r="G65" s="4"/>
      <c r="H65" s="4"/>
      <c r="I65" s="4"/>
      <c r="J65" s="4"/>
      <c r="K65" s="4"/>
      <c r="L65" s="4"/>
      <c r="M65" s="4"/>
      <c r="N65" s="4"/>
    </row>
    <row r="66" spans="7:14" x14ac:dyDescent="0.25">
      <c r="G66" s="4"/>
      <c r="H66" s="4"/>
      <c r="I66" s="4"/>
      <c r="J66" s="4"/>
      <c r="K66" s="4"/>
      <c r="L66" s="4"/>
      <c r="M66" s="4"/>
      <c r="N66" s="4"/>
    </row>
    <row r="67" spans="7:14" x14ac:dyDescent="0.25">
      <c r="G67" s="4"/>
      <c r="H67" s="4"/>
      <c r="I67" s="4"/>
      <c r="J67" s="4"/>
      <c r="K67" s="4"/>
      <c r="L67" s="4"/>
      <c r="M67" s="4"/>
      <c r="N67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zoomScaleNormal="100" workbookViewId="0">
      <pane ySplit="4" topLeftCell="A8" activePane="bottomLeft" state="frozen"/>
      <selection pane="bottomLeft" activeCell="S21" sqref="S21"/>
    </sheetView>
  </sheetViews>
  <sheetFormatPr defaultColWidth="9.1796875" defaultRowHeight="12.5" x14ac:dyDescent="0.25"/>
  <cols>
    <col min="1" max="1" width="21.1796875" style="4" customWidth="1"/>
    <col min="2" max="4" width="12.7265625" style="4" bestFit="1" customWidth="1"/>
    <col min="5" max="6" width="14.81640625" style="4" bestFit="1" customWidth="1"/>
    <col min="7" max="7" width="7.7265625" style="4" bestFit="1" customWidth="1"/>
    <col min="8" max="8" width="1.7265625" style="4" customWidth="1"/>
    <col min="9" max="11" width="13.81640625" style="4" bestFit="1" customWidth="1"/>
    <col min="12" max="13" width="14.81640625" style="4" bestFit="1" customWidth="1"/>
    <col min="14" max="14" width="7.7265625" style="4" bestFit="1" customWidth="1"/>
    <col min="15" max="15" width="9.1796875" style="4"/>
    <col min="16" max="16" width="14.26953125" style="4" bestFit="1" customWidth="1"/>
    <col min="17" max="16384" width="9.1796875" style="4"/>
  </cols>
  <sheetData>
    <row r="1" spans="1:14" ht="21" x14ac:dyDescent="0.5">
      <c r="A1" s="142" t="s">
        <v>42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" customFormat="1" ht="8.5" customHeight="1" x14ac:dyDescent="0.3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s="1" customFormat="1" ht="14.5" x14ac:dyDescent="0.35">
      <c r="A3" s="2"/>
      <c r="B3" s="147" t="s">
        <v>17</v>
      </c>
      <c r="C3" s="148"/>
      <c r="D3" s="149"/>
      <c r="E3" s="148"/>
      <c r="F3" s="148"/>
      <c r="G3" s="150"/>
      <c r="H3" s="2"/>
      <c r="I3" s="147" t="s">
        <v>18</v>
      </c>
      <c r="J3" s="148"/>
      <c r="K3" s="149"/>
      <c r="L3" s="148"/>
      <c r="M3" s="148"/>
      <c r="N3" s="150"/>
    </row>
    <row r="4" spans="1:14" s="1" customFormat="1" ht="29" x14ac:dyDescent="0.35">
      <c r="A4" s="2"/>
      <c r="B4" s="52">
        <f>'Red Meat Imports from EU'!B4</f>
        <v>2019</v>
      </c>
      <c r="C4" s="52">
        <f>'Red Meat Imports from EU'!C4</f>
        <v>2020</v>
      </c>
      <c r="D4" s="52">
        <f>'Red Meat Imports from EU'!D4</f>
        <v>2021</v>
      </c>
      <c r="E4" s="54" t="str">
        <f>'Red Meat Imports from EU'!L4</f>
        <v>YTD August 2022</v>
      </c>
      <c r="F4" s="54" t="str">
        <f>'Red Meat Imports from EU'!M4</f>
        <v>YTD August 2021</v>
      </c>
      <c r="G4" s="54" t="str">
        <f>'Red Meat Imports from EU'!G4</f>
        <v>% chg 22-21</v>
      </c>
      <c r="H4" s="32"/>
      <c r="I4" s="52">
        <f>'Red Meat Imports from EU'!I4</f>
        <v>2019</v>
      </c>
      <c r="J4" s="52">
        <f>'Red Meat Imports from EU'!J4</f>
        <v>2020</v>
      </c>
      <c r="K4" s="52">
        <f>'Red Meat Imports from EU'!K4</f>
        <v>2021</v>
      </c>
      <c r="L4" s="54" t="str">
        <f>E4</f>
        <v>YTD August 2022</v>
      </c>
      <c r="M4" s="54" t="str">
        <f>F4</f>
        <v>YTD August 2021</v>
      </c>
      <c r="N4" s="54" t="str">
        <f>G4</f>
        <v>% chg 22-21</v>
      </c>
    </row>
    <row r="5" spans="1:14" s="1" customFormat="1" ht="15" customHeight="1" x14ac:dyDescent="0.35">
      <c r="A5" s="12" t="s">
        <v>39</v>
      </c>
      <c r="B5" s="36"/>
      <c r="C5" s="5"/>
      <c r="D5" s="23"/>
      <c r="E5" s="50"/>
      <c r="F5" s="18"/>
      <c r="G5" s="16"/>
      <c r="H5" s="32"/>
      <c r="I5" s="42"/>
      <c r="J5" s="11"/>
      <c r="K5" s="35"/>
      <c r="L5" s="14"/>
      <c r="M5" s="11"/>
      <c r="N5" s="16"/>
    </row>
    <row r="6" spans="1:14" s="1" customFormat="1" ht="15" customHeight="1" x14ac:dyDescent="0.35">
      <c r="A6" s="7" t="s">
        <v>5</v>
      </c>
      <c r="B6" s="59">
        <v>1329249</v>
      </c>
      <c r="C6" s="60">
        <v>199632</v>
      </c>
      <c r="D6" s="61">
        <v>317281</v>
      </c>
      <c r="E6" s="59">
        <v>135653</v>
      </c>
      <c r="F6" s="60">
        <v>91386</v>
      </c>
      <c r="G6" s="43">
        <f>(E6-F6)/F6</f>
        <v>0.4843958593219968</v>
      </c>
      <c r="H6" s="32"/>
      <c r="I6" s="62">
        <v>4037323</v>
      </c>
      <c r="J6" s="63">
        <v>663448</v>
      </c>
      <c r="K6" s="64">
        <v>1115335</v>
      </c>
      <c r="L6" s="65">
        <v>434861</v>
      </c>
      <c r="M6" s="66">
        <v>483878</v>
      </c>
      <c r="N6" s="43">
        <f t="shared" ref="N6:N7" si="0">(L6-M6)/M6</f>
        <v>-0.10130032776856976</v>
      </c>
    </row>
    <row r="7" spans="1:14" s="1" customFormat="1" ht="15" customHeight="1" x14ac:dyDescent="0.35">
      <c r="A7" s="7" t="s">
        <v>6</v>
      </c>
      <c r="B7" s="59">
        <v>108084</v>
      </c>
      <c r="C7" s="60">
        <v>51615</v>
      </c>
      <c r="D7" s="61">
        <v>72278</v>
      </c>
      <c r="E7" s="59">
        <v>37128</v>
      </c>
      <c r="F7" s="60">
        <v>54098</v>
      </c>
      <c r="G7" s="43">
        <f>(E7-F7)/F7</f>
        <v>-0.31368997005434579</v>
      </c>
      <c r="H7" s="32"/>
      <c r="I7" s="62">
        <v>557647</v>
      </c>
      <c r="J7" s="63">
        <v>312904</v>
      </c>
      <c r="K7" s="64">
        <v>340151</v>
      </c>
      <c r="L7" s="65">
        <v>221100</v>
      </c>
      <c r="M7" s="66">
        <v>226789</v>
      </c>
      <c r="N7" s="43">
        <f t="shared" si="0"/>
        <v>-2.5084990894620109E-2</v>
      </c>
    </row>
    <row r="8" spans="1:14" s="1" customFormat="1" ht="15" customHeight="1" x14ac:dyDescent="0.35">
      <c r="A8" s="7" t="s">
        <v>9</v>
      </c>
      <c r="B8" s="59">
        <v>0</v>
      </c>
      <c r="C8" s="60">
        <v>0</v>
      </c>
      <c r="D8" s="61">
        <v>0</v>
      </c>
      <c r="E8" s="67">
        <v>9846</v>
      </c>
      <c r="F8" s="57">
        <v>0</v>
      </c>
      <c r="G8" s="43"/>
      <c r="H8" s="32"/>
      <c r="I8" s="62">
        <v>0</v>
      </c>
      <c r="J8" s="63">
        <v>0</v>
      </c>
      <c r="K8" s="64">
        <v>0</v>
      </c>
      <c r="L8" s="68">
        <v>18708</v>
      </c>
      <c r="M8" s="69">
        <v>0</v>
      </c>
      <c r="N8" s="43"/>
    </row>
    <row r="9" spans="1:14" s="1" customFormat="1" ht="15" customHeight="1" x14ac:dyDescent="0.35">
      <c r="A9" s="7" t="s">
        <v>4</v>
      </c>
      <c r="B9" s="59">
        <v>3761</v>
      </c>
      <c r="C9" s="60">
        <v>0</v>
      </c>
      <c r="D9" s="61">
        <v>24500</v>
      </c>
      <c r="E9" s="70">
        <v>0</v>
      </c>
      <c r="F9" s="60">
        <v>24500</v>
      </c>
      <c r="G9" s="43"/>
      <c r="H9" s="32"/>
      <c r="I9" s="62">
        <v>26416</v>
      </c>
      <c r="J9" s="63">
        <v>0</v>
      </c>
      <c r="K9" s="64">
        <v>86944</v>
      </c>
      <c r="L9" s="68">
        <v>0</v>
      </c>
      <c r="M9" s="66">
        <v>86944</v>
      </c>
      <c r="N9" s="43"/>
    </row>
    <row r="10" spans="1:14" s="1" customFormat="1" ht="15" customHeight="1" x14ac:dyDescent="0.35">
      <c r="A10" s="7" t="s">
        <v>15</v>
      </c>
      <c r="B10" s="59">
        <v>0</v>
      </c>
      <c r="C10" s="60">
        <v>0</v>
      </c>
      <c r="D10" s="61">
        <v>19958</v>
      </c>
      <c r="E10" s="59">
        <v>0</v>
      </c>
      <c r="F10" s="60">
        <v>0</v>
      </c>
      <c r="G10" s="43"/>
      <c r="H10" s="32"/>
      <c r="I10" s="62">
        <v>0</v>
      </c>
      <c r="J10" s="63">
        <v>0</v>
      </c>
      <c r="K10" s="64">
        <v>93029</v>
      </c>
      <c r="L10" s="65">
        <v>0</v>
      </c>
      <c r="M10" s="66">
        <v>0</v>
      </c>
      <c r="N10" s="43"/>
    </row>
    <row r="11" spans="1:14" s="1" customFormat="1" ht="15" customHeight="1" x14ac:dyDescent="0.35">
      <c r="A11" s="7" t="s">
        <v>33</v>
      </c>
      <c r="B11" s="59">
        <v>0</v>
      </c>
      <c r="C11" s="60">
        <v>25500</v>
      </c>
      <c r="D11" s="61">
        <v>0</v>
      </c>
      <c r="E11" s="59">
        <v>0</v>
      </c>
      <c r="F11" s="60">
        <v>0</v>
      </c>
      <c r="G11" s="43"/>
      <c r="H11" s="32"/>
      <c r="I11" s="62">
        <v>0</v>
      </c>
      <c r="J11" s="63">
        <v>26561</v>
      </c>
      <c r="K11" s="64">
        <v>0</v>
      </c>
      <c r="L11" s="65">
        <v>0</v>
      </c>
      <c r="M11" s="66">
        <v>0</v>
      </c>
      <c r="N11" s="43"/>
    </row>
    <row r="12" spans="1:14" s="1" customFormat="1" ht="15" customHeight="1" x14ac:dyDescent="0.35">
      <c r="A12" s="7" t="s">
        <v>27</v>
      </c>
      <c r="B12" s="59">
        <v>256162</v>
      </c>
      <c r="C12" s="60">
        <v>101808</v>
      </c>
      <c r="D12" s="61">
        <v>26987</v>
      </c>
      <c r="E12" s="67">
        <v>0</v>
      </c>
      <c r="F12" s="60">
        <v>26987</v>
      </c>
      <c r="G12" s="43"/>
      <c r="H12" s="32"/>
      <c r="I12" s="62">
        <v>699020</v>
      </c>
      <c r="J12" s="63">
        <v>258106</v>
      </c>
      <c r="K12" s="64">
        <v>78515</v>
      </c>
      <c r="L12" s="68">
        <v>0</v>
      </c>
      <c r="M12" s="66">
        <v>78515</v>
      </c>
      <c r="N12" s="43"/>
    </row>
    <row r="13" spans="1:14" s="1" customFormat="1" ht="15" customHeight="1" x14ac:dyDescent="0.35">
      <c r="A13" s="7" t="s">
        <v>3</v>
      </c>
      <c r="B13" s="59">
        <v>160138</v>
      </c>
      <c r="C13" s="60">
        <v>0</v>
      </c>
      <c r="D13" s="61">
        <v>0</v>
      </c>
      <c r="E13" s="67">
        <v>0</v>
      </c>
      <c r="F13" s="71">
        <v>0</v>
      </c>
      <c r="G13" s="43"/>
      <c r="H13" s="32"/>
      <c r="I13" s="62">
        <v>499641</v>
      </c>
      <c r="J13" s="63">
        <v>0</v>
      </c>
      <c r="K13" s="64">
        <v>0</v>
      </c>
      <c r="L13" s="68">
        <v>0</v>
      </c>
      <c r="M13" s="69">
        <v>0</v>
      </c>
      <c r="N13" s="43"/>
    </row>
    <row r="14" spans="1:14" s="1" customFormat="1" ht="15" customHeight="1" x14ac:dyDescent="0.35">
      <c r="A14" s="7" t="s">
        <v>2</v>
      </c>
      <c r="B14" s="59">
        <v>174203</v>
      </c>
      <c r="C14" s="60">
        <v>165460</v>
      </c>
      <c r="D14" s="72">
        <v>50980</v>
      </c>
      <c r="E14" s="67">
        <v>0</v>
      </c>
      <c r="F14" s="57">
        <v>23990</v>
      </c>
      <c r="G14" s="43"/>
      <c r="H14" s="32"/>
      <c r="I14" s="62">
        <v>572630</v>
      </c>
      <c r="J14" s="63">
        <v>652896</v>
      </c>
      <c r="K14" s="73">
        <v>303897</v>
      </c>
      <c r="L14" s="74">
        <v>0</v>
      </c>
      <c r="M14" s="75">
        <v>255795</v>
      </c>
      <c r="N14" s="43"/>
    </row>
    <row r="15" spans="1:14" s="1" customFormat="1" ht="15" customHeight="1" x14ac:dyDescent="0.35">
      <c r="A15" s="7" t="s">
        <v>8</v>
      </c>
      <c r="B15" s="67">
        <v>0</v>
      </c>
      <c r="C15" s="57">
        <v>20670</v>
      </c>
      <c r="D15" s="61">
        <v>47849</v>
      </c>
      <c r="E15" s="67">
        <v>0</v>
      </c>
      <c r="F15" s="71">
        <v>47849</v>
      </c>
      <c r="G15" s="43"/>
      <c r="H15" s="32"/>
      <c r="I15" s="74">
        <v>0</v>
      </c>
      <c r="J15" s="75">
        <v>122982</v>
      </c>
      <c r="K15" s="64">
        <v>129254</v>
      </c>
      <c r="L15" s="68">
        <v>0</v>
      </c>
      <c r="M15" s="69">
        <v>129254</v>
      </c>
      <c r="N15" s="58"/>
    </row>
    <row r="16" spans="1:14" s="1" customFormat="1" ht="15" customHeight="1" x14ac:dyDescent="0.35">
      <c r="A16" s="7" t="s">
        <v>7</v>
      </c>
      <c r="B16" s="59">
        <v>89442</v>
      </c>
      <c r="C16" s="57">
        <v>35273</v>
      </c>
      <c r="D16" s="72">
        <v>8760</v>
      </c>
      <c r="E16" s="67">
        <v>0</v>
      </c>
      <c r="F16" s="57">
        <v>8760</v>
      </c>
      <c r="G16" s="43"/>
      <c r="H16" s="32"/>
      <c r="I16" s="62">
        <v>263904</v>
      </c>
      <c r="J16" s="75">
        <v>116444</v>
      </c>
      <c r="K16" s="73">
        <v>72593</v>
      </c>
      <c r="L16" s="74">
        <v>0</v>
      </c>
      <c r="M16" s="75">
        <v>72593</v>
      </c>
      <c r="N16" s="58"/>
    </row>
    <row r="17" spans="1:20" s="129" customFormat="1" ht="15" customHeight="1" x14ac:dyDescent="0.35">
      <c r="A17" s="12" t="s">
        <v>29</v>
      </c>
      <c r="B17" s="76">
        <v>2121039</v>
      </c>
      <c r="C17" s="76">
        <v>599958</v>
      </c>
      <c r="D17" s="76">
        <v>568593</v>
      </c>
      <c r="E17" s="76">
        <v>182627</v>
      </c>
      <c r="F17" s="130">
        <v>277570</v>
      </c>
      <c r="G17" s="77">
        <f>(E17-F17)/F17</f>
        <v>-0.34205065388910905</v>
      </c>
      <c r="H17" s="32"/>
      <c r="I17" s="78">
        <v>6656581</v>
      </c>
      <c r="J17" s="78">
        <v>2153341</v>
      </c>
      <c r="K17" s="78">
        <v>2219718</v>
      </c>
      <c r="L17" s="78">
        <v>674669</v>
      </c>
      <c r="M17" s="133">
        <v>1333768</v>
      </c>
      <c r="N17" s="44">
        <f>(L17-M17)/M17</f>
        <v>-0.4941631528121832</v>
      </c>
      <c r="P17" s="1"/>
      <c r="Q17" s="1"/>
      <c r="R17" s="1"/>
      <c r="S17" s="1"/>
    </row>
    <row r="18" spans="1:20" s="129" customFormat="1" ht="15" customHeight="1" x14ac:dyDescent="0.35">
      <c r="A18" s="19" t="s">
        <v>24</v>
      </c>
      <c r="B18" s="79">
        <v>1264169505</v>
      </c>
      <c r="C18" s="79">
        <v>1491193302</v>
      </c>
      <c r="D18" s="131">
        <v>1440890835</v>
      </c>
      <c r="E18" s="79">
        <v>947184897</v>
      </c>
      <c r="F18" s="131">
        <v>971909287</v>
      </c>
      <c r="G18" s="9">
        <f>(E18-F18)/F18</f>
        <v>-2.5438989348807405E-2</v>
      </c>
      <c r="H18" s="32"/>
      <c r="I18" s="132">
        <v>4251817888</v>
      </c>
      <c r="J18" s="132">
        <v>5099948352</v>
      </c>
      <c r="K18" s="81">
        <v>4965758503</v>
      </c>
      <c r="L18" s="80">
        <v>3250546371</v>
      </c>
      <c r="M18" s="132">
        <v>3378054381</v>
      </c>
      <c r="N18" s="45">
        <f>(L18-M18)/M18</f>
        <v>-3.7745990922222514E-2</v>
      </c>
      <c r="P18" s="1"/>
      <c r="Q18" s="1"/>
      <c r="R18" s="1"/>
      <c r="S18" s="1"/>
      <c r="T18" s="141"/>
    </row>
    <row r="19" spans="1:20" s="129" customFormat="1" ht="15" customHeight="1" x14ac:dyDescent="0.35">
      <c r="A19" s="19" t="s">
        <v>21</v>
      </c>
      <c r="B19" s="136">
        <f>+B17/B18</f>
        <v>1.677812185479035E-3</v>
      </c>
      <c r="C19" s="136">
        <f t="shared" ref="C19" si="1">+C17/C18</f>
        <v>4.0233415694352416E-4</v>
      </c>
      <c r="D19" s="136">
        <f t="shared" ref="D19" si="2">+D17/D18</f>
        <v>3.946121289611784E-4</v>
      </c>
      <c r="E19" s="136">
        <f t="shared" ref="E19" si="3">+E17/E18</f>
        <v>1.9281029562277744E-4</v>
      </c>
      <c r="F19" s="137">
        <f t="shared" ref="F19" si="4">+F17/F18</f>
        <v>2.8559249686437043E-4</v>
      </c>
      <c r="G19" s="138"/>
      <c r="H19" s="139"/>
      <c r="I19" s="136">
        <f>+I17/I18</f>
        <v>1.565584692323492E-3</v>
      </c>
      <c r="J19" s="136">
        <f t="shared" ref="J19" si="5">+J17/J18</f>
        <v>4.2222800141800338E-4</v>
      </c>
      <c r="K19" s="136">
        <f t="shared" ref="K19" si="6">+K17/K18</f>
        <v>4.4700482286019055E-4</v>
      </c>
      <c r="L19" s="136">
        <f t="shared" ref="L19" si="7">+L17/L18</f>
        <v>2.0755556850968548E-4</v>
      </c>
      <c r="M19" s="137">
        <f t="shared" ref="M19" si="8">+M17/M18</f>
        <v>3.9483319377622535E-4</v>
      </c>
      <c r="N19" s="38"/>
      <c r="P19" s="1"/>
      <c r="Q19" s="1"/>
      <c r="R19" s="1"/>
      <c r="S19" s="1"/>
      <c r="T19" s="4"/>
    </row>
    <row r="20" spans="1:20" s="1" customFormat="1" ht="15" customHeight="1" x14ac:dyDescent="0.35">
      <c r="B20" s="15"/>
      <c r="C20" s="13"/>
      <c r="D20" s="20"/>
      <c r="E20" s="24"/>
      <c r="F20" s="21"/>
      <c r="G20" s="16"/>
      <c r="H20" s="32"/>
      <c r="I20" s="10"/>
      <c r="J20" s="6"/>
      <c r="K20" s="29"/>
      <c r="L20" s="10"/>
      <c r="M20" s="6"/>
      <c r="N20" s="16"/>
      <c r="T20" s="4"/>
    </row>
    <row r="21" spans="1:20" s="1" customFormat="1" ht="15" customHeight="1" x14ac:dyDescent="0.35">
      <c r="A21" s="12" t="s">
        <v>40</v>
      </c>
      <c r="B21" s="8"/>
      <c r="C21" s="5"/>
      <c r="D21" s="22"/>
      <c r="E21" s="50"/>
      <c r="F21" s="18"/>
      <c r="G21" s="23"/>
      <c r="H21" s="32"/>
      <c r="I21" s="14"/>
      <c r="J21" s="11"/>
      <c r="K21" s="35"/>
      <c r="L21" s="14"/>
      <c r="M21" s="11"/>
      <c r="N21" s="23"/>
      <c r="T21" s="4"/>
    </row>
    <row r="22" spans="1:20" s="17" customFormat="1" ht="15" customHeight="1" x14ac:dyDescent="0.35">
      <c r="A22" s="7" t="s">
        <v>6</v>
      </c>
      <c r="B22" s="90">
        <v>236</v>
      </c>
      <c r="C22" s="72">
        <v>0</v>
      </c>
      <c r="D22" s="72">
        <v>0</v>
      </c>
      <c r="E22" s="82">
        <v>0</v>
      </c>
      <c r="F22" s="57">
        <v>0</v>
      </c>
      <c r="G22" s="43"/>
      <c r="H22" s="32"/>
      <c r="I22" s="74">
        <v>1408</v>
      </c>
      <c r="J22" s="75">
        <v>0</v>
      </c>
      <c r="K22" s="73">
        <v>0</v>
      </c>
      <c r="L22" s="83">
        <v>0</v>
      </c>
      <c r="M22" s="75">
        <v>0</v>
      </c>
      <c r="N22" s="43"/>
      <c r="T22" s="4"/>
    </row>
    <row r="23" spans="1:20" s="17" customFormat="1" ht="15" customHeight="1" x14ac:dyDescent="0.35">
      <c r="A23" s="7" t="s">
        <v>5</v>
      </c>
      <c r="B23" s="90">
        <v>0</v>
      </c>
      <c r="C23" s="72">
        <v>555</v>
      </c>
      <c r="D23" s="72">
        <v>0</v>
      </c>
      <c r="E23" s="82">
        <v>0</v>
      </c>
      <c r="F23" s="57">
        <v>0</v>
      </c>
      <c r="G23" s="43"/>
      <c r="H23" s="32"/>
      <c r="I23" s="74">
        <v>0</v>
      </c>
      <c r="J23" s="75">
        <v>3266</v>
      </c>
      <c r="K23" s="73">
        <v>0</v>
      </c>
      <c r="L23" s="83">
        <v>0</v>
      </c>
      <c r="M23" s="75">
        <v>0</v>
      </c>
      <c r="N23" s="43"/>
      <c r="T23" s="4"/>
    </row>
    <row r="24" spans="1:20" s="17" customFormat="1" ht="15" customHeight="1" x14ac:dyDescent="0.35">
      <c r="A24" s="7" t="s">
        <v>2</v>
      </c>
      <c r="B24" s="90">
        <v>0</v>
      </c>
      <c r="C24" s="72">
        <v>2427</v>
      </c>
      <c r="D24" s="72">
        <v>0</v>
      </c>
      <c r="E24" s="82">
        <v>0</v>
      </c>
      <c r="F24" s="57">
        <v>0</v>
      </c>
      <c r="G24" s="43"/>
      <c r="H24" s="32"/>
      <c r="I24" s="74">
        <v>0</v>
      </c>
      <c r="J24" s="75">
        <v>14274</v>
      </c>
      <c r="K24" s="73">
        <v>0</v>
      </c>
      <c r="L24" s="83">
        <v>0</v>
      </c>
      <c r="M24" s="75">
        <v>0</v>
      </c>
      <c r="N24" s="43"/>
      <c r="T24" s="4"/>
    </row>
    <row r="25" spans="1:20" s="129" customFormat="1" ht="15" customHeight="1" x14ac:dyDescent="0.35">
      <c r="A25" s="12" t="s">
        <v>30</v>
      </c>
      <c r="B25" s="84">
        <v>236</v>
      </c>
      <c r="C25" s="84">
        <v>2982</v>
      </c>
      <c r="D25" s="84">
        <v>0</v>
      </c>
      <c r="E25" s="84">
        <v>0</v>
      </c>
      <c r="F25" s="124">
        <v>0</v>
      </c>
      <c r="G25" s="124"/>
      <c r="H25" s="32"/>
      <c r="I25" s="78">
        <v>1408</v>
      </c>
      <c r="J25" s="78">
        <v>17540</v>
      </c>
      <c r="K25" s="78">
        <v>0</v>
      </c>
      <c r="L25" s="78">
        <v>0</v>
      </c>
      <c r="M25" s="133">
        <v>0</v>
      </c>
      <c r="N25" s="55"/>
    </row>
    <row r="26" spans="1:20" s="129" customFormat="1" ht="15" customHeight="1" x14ac:dyDescent="0.35">
      <c r="A26" s="3" t="s">
        <v>25</v>
      </c>
      <c r="B26" s="85">
        <v>2411737</v>
      </c>
      <c r="C26" s="135">
        <v>2554819</v>
      </c>
      <c r="D26" s="86">
        <v>3821528</v>
      </c>
      <c r="E26" s="85">
        <v>2529769</v>
      </c>
      <c r="F26" s="135">
        <v>2493449</v>
      </c>
      <c r="G26" s="9">
        <f>(E26-F26)/F26</f>
        <v>1.4566169189744807E-2</v>
      </c>
      <c r="H26" s="32"/>
      <c r="I26" s="134">
        <v>22053040</v>
      </c>
      <c r="J26" s="88">
        <v>21075505</v>
      </c>
      <c r="K26" s="134">
        <v>32473426</v>
      </c>
      <c r="L26" s="134">
        <v>25912145</v>
      </c>
      <c r="M26" s="89">
        <v>19930203</v>
      </c>
      <c r="N26" s="9">
        <f>(L26-M26)/M26</f>
        <v>0.30014455949093943</v>
      </c>
    </row>
    <row r="27" spans="1:20" s="129" customFormat="1" ht="15" customHeight="1" x14ac:dyDescent="0.35">
      <c r="A27" s="3" t="s">
        <v>20</v>
      </c>
      <c r="B27" s="136">
        <f>+B25/B26</f>
        <v>9.7854782673235103E-5</v>
      </c>
      <c r="C27" s="136">
        <f t="shared" ref="C27" si="9">+C25/C26</f>
        <v>1.1672059742784127E-3</v>
      </c>
      <c r="D27" s="136">
        <f t="shared" ref="D27" si="10">+D25/D26</f>
        <v>0</v>
      </c>
      <c r="E27" s="136">
        <f t="shared" ref="E27" si="11">+E25/E26</f>
        <v>0</v>
      </c>
      <c r="F27" s="137">
        <f t="shared" ref="F27" si="12">+F25/F26</f>
        <v>0</v>
      </c>
      <c r="G27" s="138"/>
      <c r="H27" s="139"/>
      <c r="I27" s="136">
        <f>+I25/I26</f>
        <v>6.3846072922372606E-5</v>
      </c>
      <c r="J27" s="136">
        <f t="shared" ref="J27" si="13">+J25/J26</f>
        <v>8.3224577536813473E-4</v>
      </c>
      <c r="K27" s="136">
        <f t="shared" ref="K27" si="14">+K25/K26</f>
        <v>0</v>
      </c>
      <c r="L27" s="136">
        <f t="shared" ref="L27" si="15">+L25/L26</f>
        <v>0</v>
      </c>
      <c r="M27" s="137">
        <f t="shared" ref="M27" si="16">+M25/M26</f>
        <v>0</v>
      </c>
      <c r="N27" s="138"/>
    </row>
    <row r="28" spans="1:20" s="1" customFormat="1" ht="15" customHeight="1" x14ac:dyDescent="0.35">
      <c r="A28" s="3"/>
      <c r="B28" s="15"/>
      <c r="C28" s="13"/>
      <c r="D28" s="20"/>
      <c r="E28" s="24"/>
      <c r="F28" s="21"/>
      <c r="G28" s="23"/>
      <c r="H28" s="32"/>
      <c r="I28" s="10"/>
      <c r="J28" s="6"/>
      <c r="K28" s="29"/>
      <c r="L28" s="10"/>
      <c r="M28" s="6"/>
      <c r="N28" s="23"/>
    </row>
    <row r="29" spans="1:20" s="1" customFormat="1" ht="15" customHeight="1" x14ac:dyDescent="0.35">
      <c r="A29" s="12" t="s">
        <v>41</v>
      </c>
      <c r="B29" s="15"/>
      <c r="C29" s="13"/>
      <c r="D29" s="20"/>
      <c r="E29" s="24"/>
      <c r="F29" s="21"/>
      <c r="G29" s="23"/>
      <c r="H29" s="32"/>
      <c r="I29" s="10"/>
      <c r="J29" s="6"/>
      <c r="K29" s="29"/>
      <c r="L29" s="10"/>
      <c r="M29" s="6"/>
      <c r="N29" s="23"/>
    </row>
    <row r="30" spans="1:20" s="1" customFormat="1" ht="15" customHeight="1" x14ac:dyDescent="0.35">
      <c r="A30" s="2" t="s">
        <v>2</v>
      </c>
      <c r="B30" s="90">
        <v>245253</v>
      </c>
      <c r="C30" s="91">
        <v>383593</v>
      </c>
      <c r="D30" s="91">
        <v>331589</v>
      </c>
      <c r="E30" s="92">
        <v>302210</v>
      </c>
      <c r="F30" s="93">
        <v>167606</v>
      </c>
      <c r="G30" s="43">
        <f>(E30-F30)/F30</f>
        <v>0.80309774113098575</v>
      </c>
      <c r="H30" s="32"/>
      <c r="I30" s="94">
        <v>5624584</v>
      </c>
      <c r="J30" s="95">
        <v>7499480</v>
      </c>
      <c r="K30" s="96">
        <v>6782751</v>
      </c>
      <c r="L30" s="97">
        <v>6194141</v>
      </c>
      <c r="M30" s="98">
        <v>3611550</v>
      </c>
      <c r="N30" s="43">
        <f>(L30-M30)/M30</f>
        <v>0.7150921349559054</v>
      </c>
    </row>
    <row r="31" spans="1:20" s="1" customFormat="1" ht="15" customHeight="1" x14ac:dyDescent="0.35">
      <c r="A31" s="2" t="s">
        <v>3</v>
      </c>
      <c r="B31" s="90">
        <v>78223</v>
      </c>
      <c r="C31" s="91">
        <v>331063</v>
      </c>
      <c r="D31" s="91">
        <v>323070</v>
      </c>
      <c r="E31" s="92">
        <v>272230</v>
      </c>
      <c r="F31" s="93">
        <v>222608</v>
      </c>
      <c r="G31" s="43">
        <f>(E31-F31)/F31</f>
        <v>0.22291202472507726</v>
      </c>
      <c r="H31" s="32"/>
      <c r="I31" s="94">
        <v>1179228</v>
      </c>
      <c r="J31" s="95">
        <v>5539644</v>
      </c>
      <c r="K31" s="96">
        <v>5761682</v>
      </c>
      <c r="L31" s="97">
        <v>4907142</v>
      </c>
      <c r="M31" s="98">
        <v>3837871</v>
      </c>
      <c r="N31" s="43">
        <f t="shared" ref="N31:N35" si="17">(L31-M31)/M31</f>
        <v>0.27861045876737389</v>
      </c>
    </row>
    <row r="32" spans="1:20" s="1" customFormat="1" ht="15" customHeight="1" x14ac:dyDescent="0.35">
      <c r="A32" s="2" t="s">
        <v>15</v>
      </c>
      <c r="B32" s="90">
        <v>72311</v>
      </c>
      <c r="C32" s="91">
        <v>74087</v>
      </c>
      <c r="D32" s="91">
        <v>617045</v>
      </c>
      <c r="E32" s="92">
        <v>86181</v>
      </c>
      <c r="F32" s="93">
        <v>218437</v>
      </c>
      <c r="G32" s="43">
        <f t="shared" ref="G32:G36" si="18">(E32-F32)/F32</f>
        <v>-0.60546519133663257</v>
      </c>
      <c r="H32" s="32"/>
      <c r="I32" s="94">
        <v>1358203</v>
      </c>
      <c r="J32" s="95">
        <v>1289706</v>
      </c>
      <c r="K32" s="96">
        <v>8433519</v>
      </c>
      <c r="L32" s="97">
        <v>1424687</v>
      </c>
      <c r="M32" s="98">
        <v>3014015</v>
      </c>
      <c r="N32" s="43">
        <f t="shared" si="17"/>
        <v>-0.52731257143710297</v>
      </c>
    </row>
    <row r="33" spans="1:22" s="1" customFormat="1" ht="15" customHeight="1" x14ac:dyDescent="0.35">
      <c r="A33" s="2" t="s">
        <v>34</v>
      </c>
      <c r="B33" s="90">
        <v>0</v>
      </c>
      <c r="C33" s="91">
        <v>0</v>
      </c>
      <c r="D33" s="91">
        <v>7540</v>
      </c>
      <c r="E33" s="67">
        <v>33111</v>
      </c>
      <c r="F33" s="57">
        <v>5003</v>
      </c>
      <c r="G33" s="43">
        <f t="shared" si="18"/>
        <v>5.6182290625624622</v>
      </c>
      <c r="H33" s="32"/>
      <c r="I33" s="94">
        <v>0</v>
      </c>
      <c r="J33" s="95">
        <v>0</v>
      </c>
      <c r="K33" s="96">
        <v>91096</v>
      </c>
      <c r="L33" s="68">
        <v>557431</v>
      </c>
      <c r="M33" s="69">
        <v>56231</v>
      </c>
      <c r="N33" s="43">
        <f t="shared" si="17"/>
        <v>8.9132329142288054</v>
      </c>
    </row>
    <row r="34" spans="1:22" s="1" customFormat="1" ht="15" customHeight="1" x14ac:dyDescent="0.35">
      <c r="A34" s="2" t="s">
        <v>7</v>
      </c>
      <c r="B34" s="67">
        <v>0</v>
      </c>
      <c r="C34" s="57">
        <v>25390</v>
      </c>
      <c r="D34" s="57">
        <v>71218</v>
      </c>
      <c r="E34" s="67">
        <v>27051</v>
      </c>
      <c r="F34" s="57">
        <v>36906</v>
      </c>
      <c r="G34" s="43">
        <f t="shared" si="18"/>
        <v>-0.2670297512599577</v>
      </c>
      <c r="H34" s="32"/>
      <c r="I34" s="74">
        <v>0</v>
      </c>
      <c r="J34" s="75">
        <v>151776</v>
      </c>
      <c r="K34" s="73">
        <v>1194501</v>
      </c>
      <c r="L34" s="68">
        <v>485276</v>
      </c>
      <c r="M34" s="69">
        <v>628766</v>
      </c>
      <c r="N34" s="43">
        <f t="shared" si="17"/>
        <v>-0.22820890442549374</v>
      </c>
    </row>
    <row r="35" spans="1:22" s="1" customFormat="1" ht="15" customHeight="1" x14ac:dyDescent="0.35">
      <c r="A35" s="2" t="s">
        <v>5</v>
      </c>
      <c r="B35" s="67">
        <v>30563</v>
      </c>
      <c r="C35" s="57">
        <v>3314</v>
      </c>
      <c r="D35" s="57">
        <v>38945</v>
      </c>
      <c r="E35" s="67">
        <v>25044</v>
      </c>
      <c r="F35" s="57">
        <v>27285</v>
      </c>
      <c r="G35" s="43">
        <f t="shared" si="18"/>
        <v>-8.2133040131940629E-2</v>
      </c>
      <c r="H35" s="32"/>
      <c r="I35" s="74">
        <v>555457</v>
      </c>
      <c r="J35" s="75">
        <v>61092</v>
      </c>
      <c r="K35" s="96">
        <v>612914</v>
      </c>
      <c r="L35" s="68">
        <v>388824</v>
      </c>
      <c r="M35" s="69">
        <v>411452</v>
      </c>
      <c r="N35" s="43">
        <f t="shared" si="17"/>
        <v>-5.4995479424088348E-2</v>
      </c>
    </row>
    <row r="36" spans="1:22" s="1" customFormat="1" ht="15" customHeight="1" x14ac:dyDescent="0.35">
      <c r="A36" s="1" t="s">
        <v>6</v>
      </c>
      <c r="B36" s="67">
        <v>69394</v>
      </c>
      <c r="C36" s="57">
        <v>59239</v>
      </c>
      <c r="D36" s="57">
        <v>60614</v>
      </c>
      <c r="E36" s="67">
        <v>17592</v>
      </c>
      <c r="F36" s="57">
        <v>40306</v>
      </c>
      <c r="G36" s="43">
        <f t="shared" si="18"/>
        <v>-0.56353892720686749</v>
      </c>
      <c r="H36" s="32"/>
      <c r="I36" s="74">
        <v>758796</v>
      </c>
      <c r="J36" s="75">
        <v>507772</v>
      </c>
      <c r="K36" s="96">
        <v>786404</v>
      </c>
      <c r="L36" s="68">
        <v>276968</v>
      </c>
      <c r="M36" s="69">
        <v>497013</v>
      </c>
      <c r="N36" s="43">
        <f t="shared" ref="N36" si="19">(L36-M36)/M36</f>
        <v>-0.4427348982823387</v>
      </c>
    </row>
    <row r="37" spans="1:22" s="1" customFormat="1" ht="15" customHeight="1" x14ac:dyDescent="0.35">
      <c r="A37" s="1" t="s">
        <v>13</v>
      </c>
      <c r="B37" s="67">
        <v>0</v>
      </c>
      <c r="C37" s="57">
        <v>0</v>
      </c>
      <c r="D37" s="57">
        <v>0</v>
      </c>
      <c r="E37" s="92">
        <v>12539</v>
      </c>
      <c r="F37" s="57">
        <v>0</v>
      </c>
      <c r="G37" s="43"/>
      <c r="H37" s="32"/>
      <c r="I37" s="74">
        <v>0</v>
      </c>
      <c r="J37" s="75">
        <v>0</v>
      </c>
      <c r="K37" s="96">
        <v>0</v>
      </c>
      <c r="L37" s="65">
        <v>209022</v>
      </c>
      <c r="M37" s="69">
        <v>0</v>
      </c>
      <c r="N37" s="43"/>
      <c r="P37" s="129"/>
      <c r="Q37" s="129"/>
      <c r="R37" s="129"/>
      <c r="S37" s="129"/>
      <c r="T37" s="129"/>
      <c r="U37" s="129"/>
      <c r="V37" s="129"/>
    </row>
    <row r="38" spans="1:22" s="129" customFormat="1" ht="15" customHeight="1" x14ac:dyDescent="0.35">
      <c r="A38" s="30" t="s">
        <v>31</v>
      </c>
      <c r="B38" s="84">
        <v>495744</v>
      </c>
      <c r="C38" s="84">
        <v>876686</v>
      </c>
      <c r="D38" s="84">
        <v>1450021</v>
      </c>
      <c r="E38" s="84">
        <v>775958</v>
      </c>
      <c r="F38" s="124">
        <v>718151</v>
      </c>
      <c r="G38" s="44">
        <f>(E38-F38)/F38</f>
        <v>8.0494213612457552E-2</v>
      </c>
      <c r="H38" s="32"/>
      <c r="I38" s="84">
        <v>9476268</v>
      </c>
      <c r="J38" s="84">
        <v>15049470</v>
      </c>
      <c r="K38" s="84">
        <v>23662867</v>
      </c>
      <c r="L38" s="84">
        <v>14443491</v>
      </c>
      <c r="M38" s="124">
        <v>12056898</v>
      </c>
      <c r="N38" s="44">
        <f>(L38-M38)/M38</f>
        <v>0.19794419758714057</v>
      </c>
    </row>
    <row r="39" spans="1:22" s="129" customFormat="1" ht="15" customHeight="1" x14ac:dyDescent="0.35">
      <c r="A39" s="19" t="s">
        <v>26</v>
      </c>
      <c r="B39" s="85">
        <v>434658530</v>
      </c>
      <c r="C39" s="85">
        <v>422519908</v>
      </c>
      <c r="D39" s="135">
        <v>502721023</v>
      </c>
      <c r="E39" s="135">
        <v>334789738</v>
      </c>
      <c r="F39" s="135">
        <v>334806757</v>
      </c>
      <c r="G39" s="9">
        <f>(E39-F39)/F39</f>
        <v>-5.0832307425623435E-5</v>
      </c>
      <c r="H39" s="32"/>
      <c r="I39" s="134">
        <v>3194151163</v>
      </c>
      <c r="J39" s="134">
        <v>3236183974</v>
      </c>
      <c r="K39" s="89">
        <v>4419893633</v>
      </c>
      <c r="L39" s="87">
        <v>3041696437</v>
      </c>
      <c r="M39" s="134">
        <v>2774194001</v>
      </c>
      <c r="N39" s="9">
        <f>(L39-M39)/M39</f>
        <v>9.642528096577771E-2</v>
      </c>
    </row>
    <row r="40" spans="1:22" s="129" customFormat="1" ht="15" customHeight="1" x14ac:dyDescent="0.35">
      <c r="A40" s="37" t="s">
        <v>21</v>
      </c>
      <c r="B40" s="136">
        <f>+B38/B39</f>
        <v>1.1405366875004155E-3</v>
      </c>
      <c r="C40" s="136">
        <f t="shared" ref="C40:F40" si="20">+C38/C39</f>
        <v>2.0748986814604722E-3</v>
      </c>
      <c r="D40" s="136">
        <f t="shared" si="20"/>
        <v>2.8843452604129507E-3</v>
      </c>
      <c r="E40" s="136">
        <f t="shared" si="20"/>
        <v>2.3177472661960745E-3</v>
      </c>
      <c r="F40" s="137">
        <f t="shared" si="20"/>
        <v>2.1449716440460013E-3</v>
      </c>
      <c r="G40" s="138"/>
      <c r="H40" s="139"/>
      <c r="I40" s="136">
        <f>+I38/I39</f>
        <v>2.9667562730812435E-3</v>
      </c>
      <c r="J40" s="136">
        <f t="shared" ref="J40" si="21">+J38/J39</f>
        <v>4.6503752941457459E-3</v>
      </c>
      <c r="K40" s="136">
        <f t="shared" ref="K40" si="22">+K38/K39</f>
        <v>5.3537186558806037E-3</v>
      </c>
      <c r="L40" s="136">
        <f t="shared" ref="L40" si="23">+L38/L39</f>
        <v>4.7484985103396762E-3</v>
      </c>
      <c r="M40" s="137">
        <f t="shared" ref="M40" si="24">+M38/M39</f>
        <v>4.346090430465176E-3</v>
      </c>
      <c r="N40" s="138"/>
    </row>
    <row r="41" spans="1:22" s="1" customFormat="1" ht="15" customHeight="1" x14ac:dyDescent="0.35">
      <c r="A41" s="17"/>
      <c r="H41" s="32"/>
      <c r="P41" s="129"/>
      <c r="Q41" s="129"/>
      <c r="R41" s="129"/>
      <c r="S41" s="129"/>
      <c r="T41" s="129"/>
      <c r="U41" s="129"/>
      <c r="V41" s="129"/>
    </row>
    <row r="42" spans="1:22" s="1" customFormat="1" ht="14.5" x14ac:dyDescent="0.35">
      <c r="A42" s="1" t="s">
        <v>0</v>
      </c>
      <c r="P42" s="129"/>
      <c r="Q42" s="129"/>
      <c r="R42" s="129"/>
      <c r="S42" s="129"/>
      <c r="T42" s="129"/>
      <c r="U42" s="129"/>
      <c r="V42" s="129"/>
    </row>
    <row r="43" spans="1:22" s="128" customFormat="1" ht="13" x14ac:dyDescent="0.3"/>
    <row r="44" spans="1:22" s="128" customFormat="1" ht="13" x14ac:dyDescent="0.3"/>
    <row r="45" spans="1:22" s="128" customFormat="1" ht="13" x14ac:dyDescent="0.3"/>
    <row r="46" spans="1:22" s="128" customFormat="1" ht="13" x14ac:dyDescent="0.3"/>
    <row r="47" spans="1:22" s="128" customFormat="1" ht="13" x14ac:dyDescent="0.3"/>
    <row r="53" spans="4:4" x14ac:dyDescent="0.25">
      <c r="D53" s="140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AGR-11150868</_dlc_DocId>
    <_dlc_DocIdUrl xmlns="1c769446-380c-45bd-9169-35de4c7d44c2">
      <Url>https://collab.agr.gc.ca/co/sdad-ddas/_layouts/15/DocIdRedir.aspx?ID=AGR-11150868</Url>
      <Description>AGR-11150868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87A0F3-DBB2-4B7D-ABC8-3EE22382E6E2}"/>
</file>

<file path=customXml/itemProps2.xml><?xml version="1.0" encoding="utf-8"?>
<ds:datastoreItem xmlns:ds="http://schemas.openxmlformats.org/officeDocument/2006/customXml" ds:itemID="{8A365FBE-DB9F-4985-9B06-FF66E52A8A54}"/>
</file>

<file path=customXml/itemProps3.xml><?xml version="1.0" encoding="utf-8"?>
<ds:datastoreItem xmlns:ds="http://schemas.openxmlformats.org/officeDocument/2006/customXml" ds:itemID="{F69675CE-2DB9-4042-B71A-A81B40DD18DE}"/>
</file>

<file path=customXml/itemProps4.xml><?xml version="1.0" encoding="utf-8"?>
<ds:datastoreItem xmlns:ds="http://schemas.openxmlformats.org/officeDocument/2006/customXml" ds:itemID="{848825C3-8066-40ED-9E8F-68FBD080B5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Diane Blandford</cp:lastModifiedBy>
  <cp:lastPrinted>2019-07-25T13:50:53Z</cp:lastPrinted>
  <dcterms:created xsi:type="dcterms:W3CDTF">2017-03-15T14:49:28Z</dcterms:created>
  <dcterms:modified xsi:type="dcterms:W3CDTF">2022-10-14T15:12:41Z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609a058a-7a1b-4b4a-a4c5-8304be322c94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